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MRV Penningmeesterschap\Jaarrekening en begroting 2025\"/>
    </mc:Choice>
  </mc:AlternateContent>
  <xr:revisionPtr revIDLastSave="0" documentId="13_ncr:1_{7B839009-F394-491B-B88C-DE0376C311FD}" xr6:coauthVersionLast="47" xr6:coauthVersionMax="47" xr10:uidLastSave="{00000000-0000-0000-0000-000000000000}"/>
  <bookViews>
    <workbookView xWindow="-120" yWindow="-120" windowWidth="24240" windowHeight="13140" tabRatio="599" xr2:uid="{00000000-000D-0000-FFFF-FFFF00000000}"/>
  </bookViews>
  <sheets>
    <sheet name="Balans" sheetId="5" r:id="rId1"/>
    <sheet name="RR" sheetId="6" r:id="rId2"/>
    <sheet name="Brugstaat" sheetId="9" r:id="rId3"/>
    <sheet name="Verloop dassen" sheetId="8" r:id="rId4"/>
    <sheet name="VJP's" sheetId="3" r:id="rId5"/>
    <sheet name="Kol bal" sheetId="4" r:id="rId6"/>
    <sheet name="Rabo rek" sheetId="2" r:id="rId7"/>
  </sheets>
  <definedNames>
    <definedName name="_xlnm.Print_Area" localSheetId="0">Balans!$A$1:$L$27</definedName>
    <definedName name="_xlnm.Print_Area" localSheetId="6">'Rabo rek'!$A$1:$V$205</definedName>
    <definedName name="_xlnm.Print_Area" localSheetId="1">RR!$A$1:$M$34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4" l="1"/>
  <c r="H14" i="5"/>
  <c r="I22" i="4"/>
  <c r="F17" i="6" s="1"/>
  <c r="F21" i="6"/>
  <c r="F28" i="6"/>
  <c r="H28" i="6"/>
  <c r="F29" i="6"/>
  <c r="F22" i="6"/>
  <c r="H23" i="6"/>
  <c r="F23" i="6"/>
  <c r="F24" i="6"/>
  <c r="F26" i="6"/>
  <c r="F20" i="6"/>
  <c r="F19" i="6"/>
  <c r="H18" i="6"/>
  <c r="F18" i="6"/>
  <c r="F16" i="6"/>
  <c r="H14" i="6"/>
  <c r="F15" i="6"/>
  <c r="B18" i="5"/>
  <c r="H13" i="6"/>
  <c r="F12" i="6"/>
  <c r="D23" i="5"/>
  <c r="B20" i="5"/>
  <c r="H19" i="5"/>
  <c r="F50" i="4"/>
  <c r="B21" i="5" s="1"/>
  <c r="K191" i="2" l="1"/>
  <c r="V93" i="2"/>
  <c r="V180" i="2"/>
  <c r="V181" i="2"/>
  <c r="V182" i="2"/>
  <c r="V183" i="2"/>
  <c r="V184" i="2"/>
  <c r="V185" i="2"/>
  <c r="V186" i="2"/>
  <c r="V187" i="2"/>
  <c r="V188" i="2"/>
  <c r="V189" i="2"/>
  <c r="V190" i="2"/>
  <c r="V179" i="2"/>
  <c r="V178" i="2"/>
  <c r="V177" i="2"/>
  <c r="V176" i="2"/>
  <c r="V175" i="2"/>
  <c r="V174" i="2"/>
  <c r="V173" i="2"/>
  <c r="V172" i="2"/>
  <c r="V171" i="2"/>
  <c r="V170" i="2"/>
  <c r="V169" i="2"/>
  <c r="V168" i="2"/>
  <c r="V167" i="2"/>
  <c r="V166" i="2"/>
  <c r="V165" i="2"/>
  <c r="V164" i="2"/>
  <c r="V163" i="2"/>
  <c r="V162" i="2"/>
  <c r="V161" i="2"/>
  <c r="V160" i="2"/>
  <c r="V159" i="2"/>
  <c r="V158" i="2"/>
  <c r="V157" i="2"/>
  <c r="V156" i="2"/>
  <c r="V155" i="2"/>
  <c r="V154" i="2"/>
  <c r="V153" i="2"/>
  <c r="V152" i="2"/>
  <c r="V151" i="2"/>
  <c r="V150" i="2"/>
  <c r="V149" i="2"/>
  <c r="V148" i="2"/>
  <c r="V147" i="2"/>
  <c r="V146" i="2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U191" i="2"/>
  <c r="D6" i="3" s="1"/>
  <c r="F8" i="4" s="1"/>
  <c r="T191" i="2"/>
  <c r="S191" i="2"/>
  <c r="R191" i="2"/>
  <c r="Q191" i="2"/>
  <c r="P191" i="2"/>
  <c r="O191" i="2"/>
  <c r="N191" i="2"/>
  <c r="M191" i="2"/>
  <c r="L191" i="2"/>
  <c r="J191" i="2"/>
  <c r="I191" i="2"/>
  <c r="H191" i="2"/>
  <c r="G191" i="2"/>
  <c r="F191" i="2"/>
  <c r="E191" i="2"/>
  <c r="D191" i="2"/>
  <c r="C191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04" i="2"/>
  <c r="V103" i="2"/>
  <c r="V102" i="2"/>
  <c r="V101" i="2"/>
  <c r="V100" i="2"/>
  <c r="V99" i="2"/>
  <c r="V98" i="2"/>
  <c r="V97" i="2"/>
  <c r="V96" i="2"/>
  <c r="V95" i="2"/>
  <c r="V94" i="2"/>
  <c r="V92" i="2"/>
  <c r="V34" i="2"/>
  <c r="V19" i="2"/>
  <c r="D33" i="6"/>
  <c r="B33" i="6"/>
  <c r="D16" i="3"/>
  <c r="F29" i="4" s="1"/>
  <c r="D14" i="3"/>
  <c r="E12" i="3"/>
  <c r="D12" i="3"/>
  <c r="E10" i="3"/>
  <c r="D10" i="3"/>
  <c r="F22" i="4" s="1"/>
  <c r="E26" i="8"/>
  <c r="B25" i="8"/>
  <c r="E24" i="8"/>
  <c r="B22" i="8"/>
  <c r="J23" i="5"/>
  <c r="L5" i="4"/>
  <c r="H13" i="5" s="1"/>
  <c r="H16" i="4"/>
  <c r="K16" i="4" s="1"/>
  <c r="B19" i="5" s="1"/>
  <c r="V17" i="2"/>
  <c r="V125" i="2"/>
  <c r="V106" i="2"/>
  <c r="V105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8" i="2"/>
  <c r="V16" i="2"/>
  <c r="V15" i="2"/>
  <c r="V14" i="2"/>
  <c r="V13" i="2"/>
  <c r="V12" i="2"/>
  <c r="V11" i="2"/>
  <c r="V10" i="2"/>
  <c r="V9" i="2"/>
  <c r="V8" i="2"/>
  <c r="V7" i="2"/>
  <c r="V6" i="2"/>
  <c r="L33" i="6"/>
  <c r="D15" i="5"/>
  <c r="K4" i="4"/>
  <c r="C17" i="8"/>
  <c r="E17" i="8" s="1"/>
  <c r="C18" i="8"/>
  <c r="C22" i="8" s="1"/>
  <c r="C25" i="8" s="1"/>
  <c r="C16" i="8"/>
  <c r="E16" i="8" s="1"/>
  <c r="C15" i="8"/>
  <c r="E10" i="8"/>
  <c r="G10" i="8" s="1"/>
  <c r="E9" i="8"/>
  <c r="C8" i="8"/>
  <c r="E8" i="8" s="1"/>
  <c r="B11" i="8"/>
  <c r="D25" i="5" l="1"/>
  <c r="E12" i="8"/>
  <c r="G16" i="8"/>
  <c r="G19" i="8" s="1"/>
  <c r="E19" i="8"/>
  <c r="C11" i="8"/>
  <c r="G8" i="8"/>
  <c r="G12" i="8" s="1"/>
  <c r="A38" i="6" l="1"/>
  <c r="D42" i="4" l="1"/>
  <c r="C42" i="4"/>
  <c r="B13" i="5" l="1"/>
  <c r="B15" i="5" s="1"/>
  <c r="D8" i="3" l="1"/>
  <c r="F20" i="4" s="1"/>
  <c r="J15" i="5" l="1"/>
  <c r="J25" i="5" s="1"/>
  <c r="D11" i="3" l="1"/>
  <c r="F23" i="4" s="1"/>
  <c r="H22" i="4"/>
  <c r="J22" i="4" s="1"/>
  <c r="H17" i="6" s="1"/>
  <c r="H33" i="6" s="1"/>
  <c r="D7" i="3" l="1"/>
  <c r="D9" i="3"/>
  <c r="E18" i="3"/>
  <c r="F26" i="4"/>
  <c r="D13" i="3"/>
  <c r="F25" i="4" s="1"/>
  <c r="F19" i="4" l="1"/>
  <c r="H21" i="5"/>
  <c r="H23" i="5" s="1"/>
  <c r="L42" i="4"/>
  <c r="D15" i="3"/>
  <c r="J42" i="4"/>
  <c r="V192" i="2"/>
  <c r="F28" i="4" l="1"/>
  <c r="J44" i="4" l="1"/>
  <c r="W191" i="2" l="1"/>
  <c r="E5" i="3" s="1"/>
  <c r="D17" i="3"/>
  <c r="F33" i="4" s="1"/>
  <c r="D19" i="3" l="1"/>
  <c r="F42" i="4"/>
  <c r="H7" i="4"/>
  <c r="E19" i="3"/>
  <c r="H42" i="4" l="1"/>
  <c r="I42" i="4"/>
  <c r="I43" i="4" l="1"/>
  <c r="I44" i="4" s="1"/>
  <c r="B22" i="5"/>
  <c r="B23" i="5" s="1"/>
  <c r="K42" i="4"/>
  <c r="B25" i="5" l="1"/>
  <c r="F33" i="6"/>
  <c r="N5" i="4"/>
  <c r="K44" i="4"/>
  <c r="L43" i="4"/>
  <c r="L44" i="4" l="1"/>
  <c r="H15" i="5"/>
  <c r="H25" i="5" s="1"/>
</calcChain>
</file>

<file path=xl/sharedStrings.xml><?xml version="1.0" encoding="utf-8"?>
<sst xmlns="http://schemas.openxmlformats.org/spreadsheetml/2006/main" count="436" uniqueCount="280">
  <si>
    <t>Datum</t>
  </si>
  <si>
    <t>Omschrijving</t>
  </si>
  <si>
    <t>KNHS contr</t>
  </si>
  <si>
    <t>Bankkosten</t>
  </si>
  <si>
    <t>Totaal</t>
  </si>
  <si>
    <t>Beginsaldo</t>
  </si>
  <si>
    <t>Debiteuren</t>
  </si>
  <si>
    <t>BAV</t>
  </si>
  <si>
    <t>Kruisposten</t>
  </si>
  <si>
    <t xml:space="preserve">Rabo rek crt </t>
  </si>
  <si>
    <t>NL48RABO0331619881</t>
  </si>
  <si>
    <t>Erepenningen</t>
  </si>
  <si>
    <t>Bestuurskosten</t>
  </si>
  <si>
    <t>ACTIVA</t>
  </si>
  <si>
    <t>PASSIVA</t>
  </si>
  <si>
    <t>E.V. per 1/1</t>
  </si>
  <si>
    <t>Resultaat Boekjaar</t>
  </si>
  <si>
    <t>E.V. per 31/12</t>
  </si>
  <si>
    <t>Crediteuren</t>
  </si>
  <si>
    <t>Liquide middelen</t>
  </si>
  <si>
    <t xml:space="preserve">MRV "Te Paard" </t>
  </si>
  <si>
    <t>Debet</t>
  </si>
  <si>
    <t>Credit</t>
  </si>
  <si>
    <t>KNHS contributies</t>
  </si>
  <si>
    <t>Ontvangen subsidies</t>
  </si>
  <si>
    <t>Verenigingskosten</t>
  </si>
  <si>
    <t>Website-onderhoud</t>
  </si>
  <si>
    <t>Positief resultaat</t>
  </si>
  <si>
    <t>KOLOMMENBALANS</t>
  </si>
  <si>
    <t>VJP</t>
  </si>
  <si>
    <t>Rek nr</t>
  </si>
  <si>
    <t>D</t>
  </si>
  <si>
    <t>C</t>
  </si>
  <si>
    <t>1.</t>
  </si>
  <si>
    <t>VJP's</t>
  </si>
  <si>
    <t>VJP nr</t>
  </si>
  <si>
    <t>Toelichting</t>
  </si>
  <si>
    <t>MRV "Te Paard</t>
  </si>
  <si>
    <t>MRV "Te Paard"</t>
  </si>
  <si>
    <t>Eigen vermogen</t>
  </si>
  <si>
    <t>Rabo rek crt</t>
  </si>
  <si>
    <t>#403</t>
  </si>
  <si>
    <t>#410</t>
  </si>
  <si>
    <t>#901</t>
  </si>
  <si>
    <t>#420</t>
  </si>
  <si>
    <t>#430</t>
  </si>
  <si>
    <t>#421</t>
  </si>
  <si>
    <t>Vlottende activa</t>
  </si>
  <si>
    <t>Kortlopende schulden</t>
  </si>
  <si>
    <t>Som der kortlopende schulden</t>
  </si>
  <si>
    <t>Som der vlottende activa</t>
  </si>
  <si>
    <t>Bestuurdersaansprakelijkh verzek</t>
  </si>
  <si>
    <t>#431</t>
  </si>
  <si>
    <t>#441</t>
  </si>
  <si>
    <t>#450</t>
  </si>
  <si>
    <t>Website</t>
  </si>
  <si>
    <t>Bijdrage v OPCO's</t>
  </si>
  <si>
    <t>Winst</t>
  </si>
  <si>
    <t>Brugstaat</t>
  </si>
  <si>
    <t>Dispi/PBASE</t>
  </si>
  <si>
    <t>Bijdrage MPTTP</t>
  </si>
  <si>
    <t>Boekingen Rabo rek crt</t>
  </si>
  <si>
    <t>Hindernis</t>
  </si>
  <si>
    <t>2.</t>
  </si>
  <si>
    <t>Materiële vaste activa</t>
  </si>
  <si>
    <t>MRV-hindernis</t>
  </si>
  <si>
    <t>Som der materiële vaste activa</t>
  </si>
  <si>
    <t>Vooruitontvangen bedragen</t>
  </si>
  <si>
    <t>Negatief resultaat</t>
  </si>
  <si>
    <t xml:space="preserve"> </t>
  </si>
  <si>
    <t>Trainingen en wedstrijdcoordinatoren</t>
  </si>
  <si>
    <t>Voorraad dassen en manchetknopen</t>
  </si>
  <si>
    <t>#904</t>
  </si>
  <si>
    <t>Trainingen en wedstrijdcoördinatoren</t>
  </si>
  <si>
    <t>Trainingen en coördinatoren</t>
  </si>
  <si>
    <t>3.</t>
  </si>
  <si>
    <t>Voorraad dassen</t>
  </si>
  <si>
    <t>Nog te betalen bedragen</t>
  </si>
  <si>
    <t>DK'n</t>
  </si>
  <si>
    <t>Kosten/bijdrage MRV jaarrit en BBQ</t>
  </si>
  <si>
    <t>Verkoop dassen</t>
  </si>
  <si>
    <t>Verloop stropdassen</t>
  </si>
  <si>
    <t>Stand per 1 januari</t>
  </si>
  <si>
    <t>Aanschaf</t>
  </si>
  <si>
    <t>Verkopen</t>
  </si>
  <si>
    <t>Gratis  verstrekkingen</t>
  </si>
  <si>
    <t>Aantallen</t>
  </si>
  <si>
    <t>Kostprijs</t>
  </si>
  <si>
    <t>in €</t>
  </si>
  <si>
    <t>Sponsoring  lagere verkoopprijs</t>
  </si>
  <si>
    <t>Stand per 31 december (balans)</t>
  </si>
  <si>
    <t>2022 (RR)</t>
  </si>
  <si>
    <t xml:space="preserve">in € </t>
  </si>
  <si>
    <t>Voorraad</t>
  </si>
  <si>
    <t>2023 (RR)</t>
  </si>
  <si>
    <t>Verkopen manchetnopen plus gratis verstrekkngen</t>
  </si>
  <si>
    <t>Nagekomen baten/lasten</t>
  </si>
  <si>
    <t>Vooruitontv</t>
  </si>
  <si>
    <t>#160</t>
  </si>
  <si>
    <t>Vooruitbet</t>
  </si>
  <si>
    <t>#161</t>
  </si>
  <si>
    <t>Nag baten en lasten</t>
  </si>
  <si>
    <t>KNHS contributie</t>
  </si>
  <si>
    <t>#404</t>
  </si>
  <si>
    <t>Gratis verstrekking dassen</t>
  </si>
  <si>
    <t>Dk'n</t>
  </si>
  <si>
    <t>Resultaat</t>
  </si>
  <si>
    <t>Wedstrijden en evenementen/Dk'n</t>
  </si>
  <si>
    <t>Jubilleum/jaarrit</t>
  </si>
  <si>
    <t xml:space="preserve">Nieuwjaarsreceptie </t>
  </si>
  <si>
    <t>Eventingtenues</t>
  </si>
  <si>
    <t>#422</t>
  </si>
  <si>
    <t>Nieuwjaarsreceptie</t>
  </si>
  <si>
    <t>Spaarrekening</t>
  </si>
  <si>
    <t>terug te ontvangen van de KNHS</t>
  </si>
  <si>
    <t>rente ontvangen op de spaarrekening</t>
  </si>
  <si>
    <t>Rabo spaarrekening</t>
  </si>
  <si>
    <t>#101</t>
  </si>
  <si>
    <t>Balans 01-01-2024</t>
  </si>
  <si>
    <t>Balans 31-12-2024</t>
  </si>
  <si>
    <t>Jubleumrit, lunch wn bbq</t>
  </si>
  <si>
    <t>Kosten bijdrage MRV rit</t>
  </si>
  <si>
    <t>Bankrente</t>
  </si>
  <si>
    <t>13 maal 27,50</t>
  </si>
  <si>
    <t>Vooruitontvangen nieuwjaarsreceptie</t>
  </si>
  <si>
    <t>Nog te ontvangen bedragen</t>
  </si>
  <si>
    <t>2024 (RR)</t>
  </si>
  <si>
    <t>OPCO bijdragen</t>
  </si>
  <si>
    <t>Bijdrage aan MRV Gala</t>
  </si>
  <si>
    <t>nog te betalen</t>
  </si>
  <si>
    <t>Bankkosten december 2024</t>
  </si>
  <si>
    <t>Terugstorting naar priverrekening</t>
  </si>
  <si>
    <t>Kosten website enz.</t>
  </si>
  <si>
    <t>Bruiswijn Nieuwjaarsreceptie</t>
  </si>
  <si>
    <t>printercartrdige</t>
  </si>
  <si>
    <t>MyAlbum</t>
  </si>
  <si>
    <t>aangetekend versturen</t>
  </si>
  <si>
    <t>Indiv lidmaatschap KNHS</t>
  </si>
  <si>
    <t>graveren en opslag erepenningen</t>
  </si>
  <si>
    <t>nog te ontvangen ind lidm kosten KNHS</t>
  </si>
  <si>
    <t>graveren en verzending erepenning</t>
  </si>
  <si>
    <t>kosten raadplegen KvK 't Harde</t>
  </si>
  <si>
    <t>bijdrage individuele training</t>
  </si>
  <si>
    <t>inschrijfkosten training MB 070325</t>
  </si>
  <si>
    <t>bankkosten</t>
  </si>
  <si>
    <t>Bedankjes instructeurs MB 070325</t>
  </si>
  <si>
    <t>kosten koffie training MB 070325</t>
  </si>
  <si>
    <t>contant ontvangen inschrijfkosten</t>
  </si>
  <si>
    <t>kosten instructeurs Maarsbergen 7/7</t>
  </si>
  <si>
    <t>kosten huur Maarsbergen</t>
  </si>
  <si>
    <t>Te veel gestorte contante inschrijving</t>
  </si>
  <si>
    <t>inschrijfkosten training MB 040425</t>
  </si>
  <si>
    <t>Deel BAV van MPTTP</t>
  </si>
  <si>
    <t>Deel BAV van Afd Den Haag</t>
  </si>
  <si>
    <t>Borrel na ALV</t>
  </si>
  <si>
    <t>Aanv favtuur DISPI ledentoename</t>
  </si>
  <si>
    <t>koffie instructeurs training MB</t>
  </si>
  <si>
    <t>inschrijfkosten training NM 040425</t>
  </si>
  <si>
    <t>kosten instructie Merel Blom 040425</t>
  </si>
  <si>
    <t>kosten instuctie Albert Lebon</t>
  </si>
  <si>
    <t>contante inschrijfkosten training</t>
  </si>
  <si>
    <t>Bijdrage kosten borrel tijdens jaarrit</t>
  </si>
  <si>
    <t>kosten instructie Inger Kloos</t>
  </si>
  <si>
    <t xml:space="preserve">koffie, thee drankjes en broodjes </t>
  </si>
  <si>
    <t>inschrijfkosten training</t>
  </si>
  <si>
    <t>bankkosten inschrijving</t>
  </si>
  <si>
    <t>kosten lunch en drankjes jaarrit</t>
  </si>
  <si>
    <t>kosten training AK</t>
  </si>
  <si>
    <t>inschrijving training MB</t>
  </si>
  <si>
    <t>betaling prijzengeld</t>
  </si>
  <si>
    <t>inschrijving proefgerichte training</t>
  </si>
  <si>
    <t>KNHS nieuwe leden</t>
  </si>
  <si>
    <t>inschriving proefgerichte training</t>
  </si>
  <si>
    <t>factuur rozetten tbv DK 2025</t>
  </si>
  <si>
    <t>factuur huur maarsbergen</t>
  </si>
  <si>
    <t>Training door Tijms</t>
  </si>
  <si>
    <t>bedankjes tijdens proefgerichte training</t>
  </si>
  <si>
    <t>inschrijfkosten proefgerichte training</t>
  </si>
  <si>
    <t>inschrijfgeld MRV gala 2025</t>
  </si>
  <si>
    <t>MRV Gala 2025</t>
  </si>
  <si>
    <t>kostendrankjes jury en vrijwilligers</t>
  </si>
  <si>
    <t>Prijzengeld DK springen</t>
  </si>
  <si>
    <t>Jurykosten DK dressuur</t>
  </si>
  <si>
    <t>Prijzengeld DK dressuur</t>
  </si>
  <si>
    <t>Contant onvangern inschrijfgeld DK</t>
  </si>
  <si>
    <t>factuur dekens en dekjes DK 2025</t>
  </si>
  <si>
    <t>Inschrijfgeld Gala</t>
  </si>
  <si>
    <t>Inschrijfkosten DK dressuur</t>
  </si>
  <si>
    <t>Bankkosten inschrijving DK dressuur</t>
  </si>
  <si>
    <t>Prijzengeld DK Springen</t>
  </si>
  <si>
    <t>KNHS verenigingscontributie</t>
  </si>
  <si>
    <t>KNHS wedstrijd afdracht</t>
  </si>
  <si>
    <t>huur buitenbak en drankjes jury en vrijw</t>
  </si>
  <si>
    <t>inschrijfgeld training</t>
  </si>
  <si>
    <t>Kosten trainer Bionomie</t>
  </si>
  <si>
    <t>Kosten aanmaak mal wijnstopper</t>
  </si>
  <si>
    <t>inschrijfgeld Gala</t>
  </si>
  <si>
    <t>restitutie inschrijfgeld gala</t>
  </si>
  <si>
    <t>testbetaling</t>
  </si>
  <si>
    <t>inschrijfgeld clinic</t>
  </si>
  <si>
    <t>my album</t>
  </si>
  <si>
    <t>bedankjes tijdens training</t>
  </si>
  <si>
    <t>kosten drankjes en broodjes training</t>
  </si>
  <si>
    <t>contant inschrijf training</t>
  </si>
  <si>
    <t>pin inschrijfgeld training</t>
  </si>
  <si>
    <t>bankkosten inschrijfeld training</t>
  </si>
  <si>
    <t>kosten aanschaf prijzen kamp. Eventing</t>
  </si>
  <si>
    <t>kosten lijsten certificaten EP'n</t>
  </si>
  <si>
    <t>kosten graveren EP'n</t>
  </si>
  <si>
    <t>inschrijfgeld gala</t>
  </si>
  <si>
    <t>lidmaatschap KNHS</t>
  </si>
  <si>
    <t>kosten huur Maarsbergen training</t>
  </si>
  <si>
    <t>Terugstorting inschrijving Gala MvB</t>
  </si>
  <si>
    <t>Terugstorting inschrijving Gala AL echt</t>
  </si>
  <si>
    <t>bestuurskosten L&amp;L</t>
  </si>
  <si>
    <t>bestuurskosten bedankjes galacomite</t>
  </si>
  <si>
    <t>Van Spaarrekening</t>
  </si>
  <si>
    <t>Voorschot factuur KIGC</t>
  </si>
  <si>
    <t>Prijzengeld Eventingkampioenschap</t>
  </si>
  <si>
    <t>Parkeer- en taxikosten gala band</t>
  </si>
  <si>
    <t>Parkeerkosten DJ Gala</t>
  </si>
  <si>
    <t>Kosten verzending erepenning</t>
  </si>
  <si>
    <t>aanschaf 10 erepenningen</t>
  </si>
  <si>
    <t>Huur landgoed Maarsbergen</t>
  </si>
  <si>
    <t>Van spaarrekening</t>
  </si>
  <si>
    <t>aanschaf bloemen L&amp;L</t>
  </si>
  <si>
    <t>aanschaf kaarten L&amp;L</t>
  </si>
  <si>
    <t>inschrijfgeld training 29-8-2025</t>
  </si>
  <si>
    <t>inschrijfgeld training IK</t>
  </si>
  <si>
    <t>Bloemen L&amp;L</t>
  </si>
  <si>
    <t>inschrijfgeld training IK 290825</t>
  </si>
  <si>
    <t>prijzengeld SGE Buurmalsen</t>
  </si>
  <si>
    <t>BIMS vergoeding DK</t>
  </si>
  <si>
    <t>huur buitenbak tbv training</t>
  </si>
  <si>
    <t>Bijdrage CLAS</t>
  </si>
  <si>
    <t>inhuur trainer (IK)</t>
  </si>
  <si>
    <t>myalbum</t>
  </si>
  <si>
    <t>Factuur Dispi aanpassen website</t>
  </si>
  <si>
    <t>Bij van spaarrekening</t>
  </si>
  <si>
    <t>Rekening MRV Gala</t>
  </si>
  <si>
    <t>bedankjes DK springen</t>
  </si>
  <si>
    <t>inschrijfgeld DK springen</t>
  </si>
  <si>
    <t>Balans per 31 december 2025</t>
  </si>
  <si>
    <t>CONCEPT</t>
  </si>
  <si>
    <t>Resultatenrekening 2025</t>
  </si>
  <si>
    <t>Nog te ontvangen van Kmar</t>
  </si>
  <si>
    <t>Begroting 2025</t>
  </si>
  <si>
    <t>-</t>
  </si>
  <si>
    <t>Bouw nieuwe website</t>
  </si>
  <si>
    <t>nog te ontvangen bijdrage BAV</t>
  </si>
  <si>
    <t>Aanschaf wijnstoppen</t>
  </si>
  <si>
    <t>rente over 2025</t>
  </si>
  <si>
    <t>Saldo spaarrekening  311225</t>
  </si>
  <si>
    <t>saldo spaarrekening 010126</t>
  </si>
  <si>
    <t>nog te betalen bankkosten decem 25</t>
  </si>
  <si>
    <t>Nog te ontvangen bedragen:</t>
  </si>
  <si>
    <t xml:space="preserve">Bijdrage Kmar </t>
  </si>
  <si>
    <t>rente spaarrek 2025</t>
  </si>
  <si>
    <t>Bijdrage BAV A'dam</t>
  </si>
  <si>
    <t>Nieuw in de voorraad 10 wijnstoppen</t>
  </si>
  <si>
    <t>bijdrage MPTTP</t>
  </si>
  <si>
    <t>bankkosten december</t>
  </si>
  <si>
    <t xml:space="preserve">Voorraad wijstoppers </t>
  </si>
  <si>
    <t>10 maal 32,50</t>
  </si>
  <si>
    <t>Voorraad erepenningen</t>
  </si>
  <si>
    <t>Voorraad erepenningen (10)</t>
  </si>
  <si>
    <t>Voorraad dassen (13)</t>
  </si>
  <si>
    <t>Voorraad wijnstoppen (10)</t>
  </si>
  <si>
    <t>RR 2025</t>
  </si>
  <si>
    <t>Nog te ontvangen euro 60.50 van afd. Amsterdam</t>
  </si>
  <si>
    <t>te btalen in 2026</t>
  </si>
  <si>
    <t>aanschaf printer tbv. DK'n</t>
  </si>
  <si>
    <t>incidentle kosten</t>
  </si>
  <si>
    <t>Kosten wijnstoppen</t>
  </si>
  <si>
    <t>Kosten aanmaken wijstoppen</t>
  </si>
  <si>
    <t>Web-site onderhoud en abonnement</t>
  </si>
  <si>
    <t>aanmaken nieruwe website</t>
  </si>
  <si>
    <t>MRV Gala</t>
  </si>
  <si>
    <t>Erepenningen kosten aanmaken</t>
  </si>
  <si>
    <t>Erepenningen nieuwe voorraad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</si>
</sst>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m/d/yyyy;@"/>
    <numFmt numFmtId="166" formatCode="d/mm/yy;@"/>
    <numFmt numFmtId="167" formatCode="&quot;€&quot;\ #,##0.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2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 val="singleAccounting"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3" fillId="0" borderId="0" xfId="0" applyFont="1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right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1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2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4" fontId="12" fillId="0" borderId="0" xfId="0" applyNumberFormat="1" applyFont="1"/>
    <xf numFmtId="0" fontId="13" fillId="0" borderId="0" xfId="0" applyFont="1"/>
    <xf numFmtId="42" fontId="8" fillId="3" borderId="0" xfId="0" applyNumberFormat="1" applyFont="1" applyFill="1"/>
    <xf numFmtId="42" fontId="8" fillId="0" borderId="0" xfId="0" applyNumberFormat="1" applyFont="1"/>
    <xf numFmtId="0" fontId="5" fillId="2" borderId="0" xfId="0" applyFont="1" applyFill="1" applyAlignment="1">
      <alignment horizontal="center"/>
    </xf>
    <xf numFmtId="164" fontId="0" fillId="0" borderId="0" xfId="0" applyNumberFormat="1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" fontId="0" fillId="0" borderId="0" xfId="0" applyNumberFormat="1" applyAlignment="1">
      <alignment horizontal="right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42" fontId="17" fillId="3" borderId="1" xfId="0" applyNumberFormat="1" applyFont="1" applyFill="1" applyBorder="1"/>
    <xf numFmtId="42" fontId="17" fillId="0" borderId="0" xfId="0" applyNumberFormat="1" applyFont="1"/>
    <xf numFmtId="44" fontId="17" fillId="0" borderId="0" xfId="0" applyNumberFormat="1" applyFont="1"/>
    <xf numFmtId="42" fontId="17" fillId="3" borderId="0" xfId="0" applyNumberFormat="1" applyFont="1" applyFill="1"/>
    <xf numFmtId="0" fontId="19" fillId="0" borderId="0" xfId="0" applyFont="1"/>
    <xf numFmtId="42" fontId="19" fillId="3" borderId="0" xfId="0" applyNumberFormat="1" applyFont="1" applyFill="1"/>
    <xf numFmtId="44" fontId="19" fillId="0" borderId="0" xfId="0" applyNumberFormat="1" applyFont="1"/>
    <xf numFmtId="44" fontId="20" fillId="0" borderId="0" xfId="0" applyNumberFormat="1" applyFont="1"/>
    <xf numFmtId="42" fontId="19" fillId="0" borderId="0" xfId="0" applyNumberFormat="1" applyFont="1"/>
    <xf numFmtId="44" fontId="19" fillId="0" borderId="0" xfId="0" applyNumberFormat="1" applyFont="1" applyAlignment="1">
      <alignment horizontal="left"/>
    </xf>
    <xf numFmtId="0" fontId="21" fillId="0" borderId="0" xfId="0" applyFont="1"/>
    <xf numFmtId="42" fontId="21" fillId="3" borderId="2" xfId="0" applyNumberFormat="1" applyFont="1" applyFill="1" applyBorder="1"/>
    <xf numFmtId="42" fontId="21" fillId="0" borderId="0" xfId="0" applyNumberFormat="1" applyFont="1"/>
    <xf numFmtId="44" fontId="21" fillId="0" borderId="0" xfId="0" applyNumberFormat="1" applyFont="1"/>
    <xf numFmtId="0" fontId="22" fillId="0" borderId="0" xfId="0" applyFont="1"/>
    <xf numFmtId="164" fontId="8" fillId="4" borderId="0" xfId="1" applyNumberFormat="1" applyFont="1" applyFill="1"/>
    <xf numFmtId="164" fontId="8" fillId="0" borderId="0" xfId="1" applyNumberFormat="1" applyFont="1"/>
    <xf numFmtId="164" fontId="9" fillId="4" borderId="0" xfId="1" applyNumberFormat="1" applyFont="1" applyFill="1"/>
    <xf numFmtId="164" fontId="9" fillId="0" borderId="0" xfId="1" applyNumberFormat="1" applyFont="1"/>
    <xf numFmtId="42" fontId="9" fillId="3" borderId="0" xfId="0" applyNumberFormat="1" applyFont="1" applyFill="1"/>
    <xf numFmtId="164" fontId="8" fillId="4" borderId="0" xfId="0" applyNumberFormat="1" applyFont="1" applyFill="1"/>
    <xf numFmtId="42" fontId="8" fillId="4" borderId="0" xfId="0" applyNumberFormat="1" applyFont="1" applyFill="1"/>
    <xf numFmtId="164" fontId="8" fillId="4" borderId="3" xfId="1" applyNumberFormat="1" applyFont="1" applyFill="1" applyBorder="1"/>
    <xf numFmtId="164" fontId="8" fillId="0" borderId="0" xfId="1" applyNumberFormat="1" applyFont="1" applyFill="1" applyBorder="1"/>
    <xf numFmtId="42" fontId="8" fillId="3" borderId="2" xfId="0" applyNumberFormat="1" applyFont="1" applyFill="1" applyBorder="1"/>
    <xf numFmtId="42" fontId="8" fillId="3" borderId="3" xfId="0" applyNumberFormat="1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0" fillId="0" borderId="0" xfId="0" applyNumberForma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42" fontId="19" fillId="3" borderId="1" xfId="0" applyNumberFormat="1" applyFont="1" applyFill="1" applyBorder="1"/>
    <xf numFmtId="15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23" fillId="0" borderId="0" xfId="0" applyFont="1"/>
    <xf numFmtId="165" fontId="0" fillId="0" borderId="0" xfId="0" applyNumberFormat="1"/>
    <xf numFmtId="166" fontId="0" fillId="0" borderId="0" xfId="0" applyNumberFormat="1"/>
    <xf numFmtId="167" fontId="9" fillId="3" borderId="0" xfId="0" applyNumberFormat="1" applyFont="1" applyFill="1"/>
    <xf numFmtId="42" fontId="0" fillId="0" borderId="0" xfId="0" applyNumberFormat="1"/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0</xdr:col>
      <xdr:colOff>1869281</xdr:colOff>
      <xdr:row>6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793081" cy="1633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28574</xdr:rowOff>
    </xdr:from>
    <xdr:to>
      <xdr:col>0</xdr:col>
      <xdr:colOff>1857375</xdr:colOff>
      <xdr:row>6</xdr:row>
      <xdr:rowOff>113867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4"/>
          <a:ext cx="1857375" cy="1666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topLeftCell="A7" zoomScale="80" workbookViewId="0">
      <selection activeCell="H19" sqref="H19"/>
    </sheetView>
  </sheetViews>
  <sheetFormatPr defaultRowHeight="15" x14ac:dyDescent="0.25"/>
  <cols>
    <col min="1" max="1" width="44.42578125" customWidth="1"/>
    <col min="2" max="2" width="13.140625" customWidth="1"/>
    <col min="4" max="4" width="14.140625" customWidth="1"/>
    <col min="5" max="5" width="9" customWidth="1"/>
    <col min="6" max="6" width="6.42578125" customWidth="1"/>
    <col min="7" max="7" width="36.28515625" customWidth="1"/>
    <col min="8" max="8" width="13" customWidth="1"/>
    <col min="10" max="10" width="13.28515625" customWidth="1"/>
  </cols>
  <sheetData>
    <row r="1" spans="1:11" ht="16.5" customHeight="1" x14ac:dyDescent="0.25"/>
    <row r="2" spans="1:11" ht="26.25" x14ac:dyDescent="0.4">
      <c r="A2" t="s">
        <v>69</v>
      </c>
      <c r="D2" s="73" t="s">
        <v>243</v>
      </c>
      <c r="F2" s="29"/>
    </row>
    <row r="4" spans="1:11" ht="31.5" x14ac:dyDescent="0.5">
      <c r="B4" s="20" t="s">
        <v>20</v>
      </c>
    </row>
    <row r="6" spans="1:11" ht="31.5" x14ac:dyDescent="0.5">
      <c r="B6" s="20" t="s">
        <v>242</v>
      </c>
    </row>
    <row r="9" spans="1:11" ht="26.25" x14ac:dyDescent="0.35">
      <c r="A9" s="6"/>
      <c r="B9" s="78" t="s">
        <v>13</v>
      </c>
      <c r="C9" s="78"/>
      <c r="D9" s="78"/>
      <c r="E9" s="78"/>
      <c r="F9" s="7"/>
      <c r="G9" s="8"/>
      <c r="H9" s="78" t="s">
        <v>14</v>
      </c>
      <c r="I9" s="78"/>
      <c r="J9" s="78"/>
    </row>
    <row r="10" spans="1:11" ht="18.75" x14ac:dyDescent="0.3">
      <c r="A10" s="9"/>
      <c r="B10" s="10">
        <v>46022</v>
      </c>
      <c r="C10" s="11"/>
      <c r="D10" s="10">
        <v>45657</v>
      </c>
      <c r="E10" s="11"/>
      <c r="F10" s="11"/>
      <c r="G10" s="11"/>
      <c r="H10" s="10">
        <v>46022</v>
      </c>
      <c r="I10" s="11"/>
      <c r="J10" s="10">
        <v>45657</v>
      </c>
    </row>
    <row r="11" spans="1:11" ht="18.75" x14ac:dyDescent="0.3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0"/>
    </row>
    <row r="12" spans="1:11" ht="18.75" x14ac:dyDescent="0.3">
      <c r="A12" s="32" t="s">
        <v>64</v>
      </c>
      <c r="B12" s="31"/>
      <c r="C12" s="31"/>
      <c r="D12" s="31"/>
      <c r="E12" s="31"/>
      <c r="F12" s="31"/>
      <c r="G12" s="33" t="s">
        <v>39</v>
      </c>
      <c r="H12" s="31"/>
      <c r="I12" s="31"/>
      <c r="J12" s="31"/>
      <c r="K12" s="30"/>
    </row>
    <row r="13" spans="1:11" ht="18.75" x14ac:dyDescent="0.3">
      <c r="A13" s="30" t="s">
        <v>65</v>
      </c>
      <c r="B13" s="37">
        <f>'Kol bal'!K4</f>
        <v>1</v>
      </c>
      <c r="C13" s="35"/>
      <c r="D13" s="37">
        <v>1</v>
      </c>
      <c r="E13" s="36"/>
      <c r="F13" s="36"/>
      <c r="G13" s="36" t="s">
        <v>15</v>
      </c>
      <c r="H13" s="37">
        <f>'Kol bal'!L5</f>
        <v>24700</v>
      </c>
      <c r="I13" s="35"/>
      <c r="J13" s="37">
        <v>23975</v>
      </c>
      <c r="K13" s="30"/>
    </row>
    <row r="14" spans="1:11" ht="18.75" x14ac:dyDescent="0.3">
      <c r="A14" s="38"/>
      <c r="B14" s="68"/>
      <c r="C14" s="35"/>
      <c r="D14" s="68"/>
      <c r="E14" s="36"/>
      <c r="F14" s="36"/>
      <c r="G14" s="36" t="s">
        <v>16</v>
      </c>
      <c r="H14" s="34">
        <f>RR!F31</f>
        <v>-5241</v>
      </c>
      <c r="I14" s="35"/>
      <c r="J14" s="34">
        <v>725</v>
      </c>
      <c r="K14" s="30"/>
    </row>
    <row r="15" spans="1:11" ht="18.75" x14ac:dyDescent="0.3">
      <c r="A15" s="38" t="s">
        <v>66</v>
      </c>
      <c r="B15" s="39">
        <f>B13</f>
        <v>1</v>
      </c>
      <c r="C15" s="35"/>
      <c r="D15" s="39">
        <f>D13</f>
        <v>1</v>
      </c>
      <c r="E15" s="36"/>
      <c r="F15" s="36"/>
      <c r="G15" s="40" t="s">
        <v>17</v>
      </c>
      <c r="H15" s="39">
        <f>H13+H14</f>
        <v>19459</v>
      </c>
      <c r="I15" s="35"/>
      <c r="J15" s="39">
        <f>J13+J14</f>
        <v>24700</v>
      </c>
      <c r="K15" s="30"/>
    </row>
    <row r="16" spans="1:11" ht="18.75" x14ac:dyDescent="0.3">
      <c r="A16" s="32"/>
      <c r="B16" s="37"/>
      <c r="C16" s="35"/>
      <c r="D16" s="37"/>
      <c r="E16" s="36"/>
      <c r="F16" s="36"/>
      <c r="G16" s="36"/>
      <c r="H16" s="37"/>
      <c r="I16" s="35"/>
      <c r="J16" s="37"/>
      <c r="K16" s="30"/>
    </row>
    <row r="17" spans="1:11" ht="21" x14ac:dyDescent="0.45">
      <c r="A17" s="32" t="s">
        <v>47</v>
      </c>
      <c r="B17" s="37"/>
      <c r="C17" s="35"/>
      <c r="D17" s="37"/>
      <c r="E17" s="36"/>
      <c r="F17" s="36"/>
      <c r="G17" s="41" t="s">
        <v>48</v>
      </c>
      <c r="H17" s="37"/>
      <c r="I17" s="35"/>
      <c r="J17" s="37"/>
      <c r="K17" s="30"/>
    </row>
    <row r="18" spans="1:11" ht="21" x14ac:dyDescent="0.45">
      <c r="A18" s="30" t="s">
        <v>265</v>
      </c>
      <c r="B18" s="37">
        <f>'Kol bal'!K17</f>
        <v>1200</v>
      </c>
      <c r="C18" s="35"/>
      <c r="D18" s="37" t="s">
        <v>247</v>
      </c>
      <c r="E18" s="36"/>
      <c r="F18" s="36"/>
      <c r="G18" s="41"/>
      <c r="H18" s="37"/>
      <c r="I18" s="35"/>
      <c r="J18" s="37"/>
      <c r="K18" s="30"/>
    </row>
    <row r="19" spans="1:11" ht="18.75" x14ac:dyDescent="0.3">
      <c r="A19" s="30" t="s">
        <v>266</v>
      </c>
      <c r="B19" s="37">
        <f>'Kol bal'!K16</f>
        <v>357.5</v>
      </c>
      <c r="C19" s="35"/>
      <c r="D19" s="37">
        <v>358</v>
      </c>
      <c r="E19" s="36"/>
      <c r="F19" s="36"/>
      <c r="G19" s="36" t="s">
        <v>77</v>
      </c>
      <c r="H19" s="37">
        <f>'Kol bal'!F54</f>
        <v>519</v>
      </c>
      <c r="I19" s="42"/>
      <c r="J19" s="37">
        <v>29</v>
      </c>
      <c r="K19" s="30"/>
    </row>
    <row r="20" spans="1:11" ht="18.75" x14ac:dyDescent="0.3">
      <c r="A20" s="30" t="s">
        <v>267</v>
      </c>
      <c r="B20" s="37">
        <f>'Kol bal'!K18</f>
        <v>325</v>
      </c>
      <c r="C20" s="35"/>
      <c r="D20" s="37" t="s">
        <v>247</v>
      </c>
      <c r="E20" s="36"/>
      <c r="F20" s="36"/>
      <c r="G20" s="36"/>
      <c r="H20" s="37"/>
      <c r="I20" s="42"/>
      <c r="J20" s="37"/>
      <c r="K20" s="30"/>
    </row>
    <row r="21" spans="1:11" ht="18.75" x14ac:dyDescent="0.3">
      <c r="A21" s="30" t="s">
        <v>125</v>
      </c>
      <c r="B21" s="37">
        <f>'Kol bal'!F50</f>
        <v>5703.22</v>
      </c>
      <c r="C21" s="35"/>
      <c r="D21" s="37">
        <v>609</v>
      </c>
      <c r="E21" s="36"/>
      <c r="F21" s="36"/>
      <c r="G21" s="36" t="s">
        <v>67</v>
      </c>
      <c r="H21" s="37">
        <f>'Kol bal'!L13</f>
        <v>0</v>
      </c>
      <c r="I21" s="35"/>
      <c r="J21" s="37">
        <v>0</v>
      </c>
      <c r="K21" s="30"/>
    </row>
    <row r="22" spans="1:11" ht="18.75" x14ac:dyDescent="0.3">
      <c r="A22" s="30" t="s">
        <v>19</v>
      </c>
      <c r="B22" s="34">
        <f>'Kol bal'!K7+'Kol bal'!K8</f>
        <v>12391.17</v>
      </c>
      <c r="C22" s="35"/>
      <c r="D22" s="34">
        <v>23761</v>
      </c>
      <c r="E22" s="36"/>
      <c r="F22" s="36"/>
      <c r="G22" s="36"/>
      <c r="H22" s="34"/>
      <c r="I22" s="35"/>
      <c r="J22" s="34"/>
      <c r="K22" s="30"/>
    </row>
    <row r="23" spans="1:11" ht="18.75" x14ac:dyDescent="0.3">
      <c r="A23" s="38" t="s">
        <v>50</v>
      </c>
      <c r="B23" s="39">
        <f>SUM(B18:B22)</f>
        <v>19976.89</v>
      </c>
      <c r="C23" s="42"/>
      <c r="D23" s="39">
        <f>SUM(D18:D22)</f>
        <v>24728</v>
      </c>
      <c r="E23" s="36"/>
      <c r="F23" s="36"/>
      <c r="G23" s="43" t="s">
        <v>49</v>
      </c>
      <c r="H23" s="39">
        <f>H19+H21</f>
        <v>519</v>
      </c>
      <c r="I23" s="42"/>
      <c r="J23" s="39">
        <f>J19+J21</f>
        <v>29</v>
      </c>
      <c r="K23" s="30"/>
    </row>
    <row r="24" spans="1:11" ht="18.75" x14ac:dyDescent="0.3">
      <c r="A24" s="38"/>
      <c r="B24" s="39"/>
      <c r="C24" s="42"/>
      <c r="D24" s="39"/>
      <c r="E24" s="36"/>
      <c r="F24" s="36"/>
      <c r="G24" s="43"/>
      <c r="H24" s="39"/>
      <c r="I24" s="35"/>
      <c r="J24" s="39"/>
      <c r="K24" s="30"/>
    </row>
    <row r="25" spans="1:11" ht="19.5" thickBot="1" x14ac:dyDescent="0.35">
      <c r="A25" s="44" t="s">
        <v>4</v>
      </c>
      <c r="B25" s="45">
        <f>B15+B23</f>
        <v>19977.89</v>
      </c>
      <c r="C25" s="46"/>
      <c r="D25" s="45">
        <f>D15+D23</f>
        <v>24729</v>
      </c>
      <c r="E25" s="47"/>
      <c r="F25" s="47"/>
      <c r="G25" s="47"/>
      <c r="H25" s="45">
        <f>H15+H23</f>
        <v>19978</v>
      </c>
      <c r="I25" s="46"/>
      <c r="J25" s="45">
        <f>J15+J23</f>
        <v>24729</v>
      </c>
      <c r="K25" s="30"/>
    </row>
    <row r="26" spans="1:11" ht="15.75" thickTop="1" x14ac:dyDescent="0.25"/>
    <row r="30" spans="1:11" x14ac:dyDescent="0.25">
      <c r="F30" s="77"/>
      <c r="G30" s="77"/>
    </row>
  </sheetData>
  <mergeCells count="2">
    <mergeCell ref="B9:E9"/>
    <mergeCell ref="H9:J9"/>
  </mergeCells>
  <pageMargins left="0.7" right="0.7" top="0.75" bottom="0.75" header="0.3" footer="0.3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9"/>
  <sheetViews>
    <sheetView topLeftCell="A10" workbookViewId="0">
      <selection activeCell="G35" sqref="G35"/>
    </sheetView>
  </sheetViews>
  <sheetFormatPr defaultRowHeight="15" x14ac:dyDescent="0.25"/>
  <cols>
    <col min="1" max="1" width="34.28515625" customWidth="1"/>
    <col min="2" max="2" width="13.7109375" customWidth="1"/>
    <col min="3" max="3" width="7.7109375" customWidth="1"/>
    <col min="4" max="4" width="13.5703125" customWidth="1"/>
    <col min="5" max="5" width="7.7109375" customWidth="1"/>
    <col min="6" max="6" width="12.85546875" customWidth="1"/>
    <col min="7" max="7" width="7.7109375" customWidth="1"/>
    <col min="8" max="8" width="12" customWidth="1"/>
    <col min="9" max="9" width="7.7109375" customWidth="1"/>
    <col min="10" max="10" width="12.28515625" bestFit="1" customWidth="1"/>
    <col min="11" max="11" width="7.7109375" customWidth="1"/>
    <col min="12" max="12" width="12.28515625" bestFit="1" customWidth="1"/>
  </cols>
  <sheetData>
    <row r="2" spans="1:12" ht="21" x14ac:dyDescent="0.35">
      <c r="D2" s="73" t="s">
        <v>243</v>
      </c>
      <c r="F2" s="48"/>
    </row>
    <row r="4" spans="1:12" ht="31.5" x14ac:dyDescent="0.5">
      <c r="D4" s="20" t="s">
        <v>20</v>
      </c>
    </row>
    <row r="5" spans="1:12" ht="31.5" x14ac:dyDescent="0.5">
      <c r="F5" s="20"/>
    </row>
    <row r="6" spans="1:12" ht="31.5" x14ac:dyDescent="0.5">
      <c r="D6" s="20" t="s">
        <v>244</v>
      </c>
    </row>
    <row r="9" spans="1:12" ht="21" x14ac:dyDescent="0.35">
      <c r="A9" s="6"/>
      <c r="B9" s="79" t="s">
        <v>246</v>
      </c>
      <c r="C9" s="79"/>
      <c r="D9" s="79"/>
      <c r="E9" s="23"/>
      <c r="F9" s="79">
        <v>2025</v>
      </c>
      <c r="G9" s="79"/>
      <c r="H9" s="79"/>
      <c r="I9" s="7"/>
      <c r="J9" s="79">
        <v>2024</v>
      </c>
      <c r="K9" s="79"/>
      <c r="L9" s="79"/>
    </row>
    <row r="10" spans="1:12" ht="15.75" x14ac:dyDescent="0.25">
      <c r="A10" s="15" t="s">
        <v>1</v>
      </c>
      <c r="B10" s="15" t="s">
        <v>21</v>
      </c>
      <c r="C10" s="15"/>
      <c r="D10" s="15" t="s">
        <v>22</v>
      </c>
      <c r="E10" s="15"/>
      <c r="F10" s="15" t="s">
        <v>21</v>
      </c>
      <c r="G10" s="15"/>
      <c r="H10" s="15" t="s">
        <v>22</v>
      </c>
      <c r="I10" s="15"/>
      <c r="J10" s="15" t="s">
        <v>21</v>
      </c>
      <c r="K10" s="15"/>
      <c r="L10" s="15" t="s">
        <v>22</v>
      </c>
    </row>
    <row r="11" spans="1:12" ht="15.75" x14ac:dyDescent="0.25">
      <c r="F11" s="13"/>
      <c r="G11" s="13"/>
      <c r="H11" s="13"/>
      <c r="I11" s="13"/>
      <c r="J11" s="13"/>
      <c r="K11" s="13"/>
      <c r="L11" s="13"/>
    </row>
    <row r="12" spans="1:12" ht="15.75" x14ac:dyDescent="0.25">
      <c r="A12" s="12" t="s">
        <v>23</v>
      </c>
      <c r="B12" s="49">
        <v>250</v>
      </c>
      <c r="C12" s="50"/>
      <c r="D12" s="49"/>
      <c r="E12" s="12"/>
      <c r="F12" s="21">
        <f>'Kol bal'!I19</f>
        <v>270</v>
      </c>
      <c r="G12" s="22"/>
      <c r="H12" s="21"/>
      <c r="I12" s="22"/>
      <c r="J12" s="21">
        <v>250</v>
      </c>
      <c r="K12" s="22"/>
      <c r="L12" s="21"/>
    </row>
    <row r="13" spans="1:12" ht="15.75" x14ac:dyDescent="0.25">
      <c r="A13" s="12" t="s">
        <v>127</v>
      </c>
      <c r="B13" s="49"/>
      <c r="C13" s="50"/>
      <c r="D13" s="49">
        <v>7000</v>
      </c>
      <c r="E13" s="12"/>
      <c r="F13" s="21"/>
      <c r="G13" s="22"/>
      <c r="H13" s="21">
        <f>'Kol bal'!J37</f>
        <v>7000</v>
      </c>
      <c r="I13" s="22"/>
      <c r="J13" s="21"/>
      <c r="K13" s="22"/>
      <c r="L13" s="21">
        <v>6842</v>
      </c>
    </row>
    <row r="14" spans="1:12" ht="15.75" x14ac:dyDescent="0.25">
      <c r="A14" s="12" t="s">
        <v>122</v>
      </c>
      <c r="B14" s="49"/>
      <c r="C14" s="50"/>
      <c r="D14" s="49">
        <v>150</v>
      </c>
      <c r="E14" s="12"/>
      <c r="F14" s="21"/>
      <c r="G14" s="22"/>
      <c r="H14" s="21">
        <f>'Kol bal'!J39</f>
        <v>224.72</v>
      </c>
      <c r="I14" s="22"/>
      <c r="J14" s="21"/>
      <c r="K14" s="22"/>
      <c r="L14" s="21">
        <v>157</v>
      </c>
    </row>
    <row r="15" spans="1:12" ht="15.75" x14ac:dyDescent="0.25">
      <c r="A15" s="12" t="s">
        <v>51</v>
      </c>
      <c r="B15" s="49">
        <v>275</v>
      </c>
      <c r="C15" s="50"/>
      <c r="D15" s="49"/>
      <c r="E15" s="12"/>
      <c r="F15" s="21">
        <f>'Kol bal'!I28</f>
        <v>272.25</v>
      </c>
      <c r="G15" s="22"/>
      <c r="H15" s="21"/>
      <c r="I15" s="22"/>
      <c r="J15" s="21">
        <v>272</v>
      </c>
      <c r="K15" s="22"/>
      <c r="L15" s="21"/>
    </row>
    <row r="16" spans="1:12" ht="15.75" x14ac:dyDescent="0.25">
      <c r="A16" s="12" t="s">
        <v>3</v>
      </c>
      <c r="B16" s="49">
        <v>240</v>
      </c>
      <c r="C16" s="50"/>
      <c r="D16" s="49"/>
      <c r="E16" s="12"/>
      <c r="F16" s="21">
        <f>'Kol bal'!I21</f>
        <v>355.91</v>
      </c>
      <c r="G16" s="22"/>
      <c r="H16" s="21"/>
      <c r="I16" s="22"/>
      <c r="J16" s="21">
        <v>232</v>
      </c>
      <c r="K16" s="22"/>
      <c r="L16" s="21"/>
    </row>
    <row r="17" spans="1:12" ht="15.75" x14ac:dyDescent="0.25">
      <c r="A17" s="12" t="s">
        <v>107</v>
      </c>
      <c r="B17" s="49">
        <v>3200</v>
      </c>
      <c r="C17" s="50"/>
      <c r="D17" s="49">
        <v>3000</v>
      </c>
      <c r="E17" s="12"/>
      <c r="F17" s="21">
        <f>'Kol bal'!I22</f>
        <v>2439.38</v>
      </c>
      <c r="G17" s="22"/>
      <c r="H17" s="21">
        <f>'Kol bal'!J22</f>
        <v>3000</v>
      </c>
      <c r="I17" s="22"/>
      <c r="J17" s="21">
        <v>1646</v>
      </c>
      <c r="K17" s="22"/>
      <c r="L17" s="21">
        <v>3000</v>
      </c>
    </row>
    <row r="18" spans="1:12" ht="15.75" x14ac:dyDescent="0.25">
      <c r="A18" s="12" t="s">
        <v>74</v>
      </c>
      <c r="B18" s="49">
        <v>7000</v>
      </c>
      <c r="C18" s="50"/>
      <c r="D18" s="49"/>
      <c r="E18" s="12"/>
      <c r="F18" s="21">
        <f>'Kol bal'!I20</f>
        <v>8884.56</v>
      </c>
      <c r="G18" s="22"/>
      <c r="H18" s="21">
        <f>'Kol bal'!J20</f>
        <v>5746</v>
      </c>
      <c r="I18" s="22"/>
      <c r="J18" s="21">
        <v>2385</v>
      </c>
      <c r="K18" s="22"/>
      <c r="L18" s="21"/>
    </row>
    <row r="19" spans="1:12" ht="15.75" x14ac:dyDescent="0.25">
      <c r="A19" s="12" t="s">
        <v>60</v>
      </c>
      <c r="B19" s="49">
        <v>500</v>
      </c>
      <c r="C19" s="50"/>
      <c r="D19" s="49"/>
      <c r="E19" s="12"/>
      <c r="F19" s="21">
        <f>'Kol bal'!I23</f>
        <v>500</v>
      </c>
      <c r="G19" s="22"/>
      <c r="H19" s="21"/>
      <c r="I19" s="22"/>
      <c r="J19" s="21">
        <v>1000</v>
      </c>
      <c r="K19" s="22"/>
      <c r="L19" s="21"/>
    </row>
    <row r="20" spans="1:12" ht="15.75" x14ac:dyDescent="0.25">
      <c r="A20" s="12" t="s">
        <v>12</v>
      </c>
      <c r="B20" s="49">
        <v>250</v>
      </c>
      <c r="C20" s="50"/>
      <c r="D20" s="49"/>
      <c r="E20" s="12"/>
      <c r="F20" s="21">
        <f>'Kol bal'!I26</f>
        <v>366.93</v>
      </c>
      <c r="G20" s="22"/>
      <c r="H20" s="21"/>
      <c r="I20" s="22"/>
      <c r="J20" s="21">
        <v>270</v>
      </c>
      <c r="K20" s="22"/>
      <c r="L20" s="21"/>
    </row>
    <row r="21" spans="1:12" ht="15.75" x14ac:dyDescent="0.25">
      <c r="A21" s="12" t="s">
        <v>11</v>
      </c>
      <c r="B21" s="49">
        <v>120</v>
      </c>
      <c r="C21" s="50"/>
      <c r="D21" s="49"/>
      <c r="E21" s="12"/>
      <c r="F21" s="21">
        <f>'Kol bal'!I31</f>
        <v>318.56</v>
      </c>
      <c r="G21" s="22"/>
      <c r="H21" s="21"/>
      <c r="I21" s="22"/>
      <c r="J21" s="21" t="s">
        <v>247</v>
      </c>
      <c r="K21" s="22"/>
      <c r="L21" s="21"/>
    </row>
    <row r="22" spans="1:12" ht="15.75" x14ac:dyDescent="0.25">
      <c r="A22" s="12" t="s">
        <v>26</v>
      </c>
      <c r="B22" s="49">
        <v>1350</v>
      </c>
      <c r="C22" s="50"/>
      <c r="D22" s="49"/>
      <c r="E22" s="12"/>
      <c r="F22" s="21">
        <f>'Kol bal'!I33</f>
        <v>1527.41</v>
      </c>
      <c r="G22" s="22"/>
      <c r="H22" s="21"/>
      <c r="I22" s="22"/>
      <c r="J22" s="21">
        <v>1948</v>
      </c>
      <c r="K22" s="22"/>
      <c r="L22" s="21"/>
    </row>
    <row r="23" spans="1:12" ht="15.75" x14ac:dyDescent="0.25">
      <c r="A23" s="12" t="s">
        <v>108</v>
      </c>
      <c r="B23" s="49">
        <v>1250</v>
      </c>
      <c r="C23" s="50"/>
      <c r="D23" s="49"/>
      <c r="E23" s="12"/>
      <c r="F23" s="21">
        <f>'Kol bal'!I24</f>
        <v>348.78</v>
      </c>
      <c r="G23" s="22"/>
      <c r="H23" s="21">
        <f>'Kol bal'!J24</f>
        <v>40</v>
      </c>
      <c r="I23" s="22"/>
      <c r="J23" s="21">
        <v>150</v>
      </c>
      <c r="K23" s="22"/>
      <c r="L23" s="21">
        <v>80</v>
      </c>
    </row>
    <row r="24" spans="1:12" ht="15.75" x14ac:dyDescent="0.25">
      <c r="A24" s="12" t="s">
        <v>109</v>
      </c>
      <c r="B24" s="49">
        <v>481</v>
      </c>
      <c r="C24" s="50"/>
      <c r="D24" s="49"/>
      <c r="E24" s="12"/>
      <c r="F24" s="21">
        <f>'Kol bal'!I29</f>
        <v>481.21</v>
      </c>
      <c r="G24" s="22"/>
      <c r="H24" s="21"/>
      <c r="I24" s="22"/>
      <c r="J24" s="21">
        <v>1200</v>
      </c>
      <c r="K24" s="22"/>
      <c r="L24" s="21"/>
    </row>
    <row r="25" spans="1:12" ht="15.75" x14ac:dyDescent="0.25">
      <c r="A25" s="12" t="s">
        <v>110</v>
      </c>
      <c r="B25" s="49">
        <v>100</v>
      </c>
      <c r="C25" s="50"/>
      <c r="D25" s="49"/>
      <c r="E25" s="12"/>
      <c r="F25" s="21" t="s">
        <v>247</v>
      </c>
      <c r="G25" s="22"/>
      <c r="H25" s="21"/>
      <c r="I25" s="22"/>
      <c r="J25" s="21"/>
      <c r="K25" s="22"/>
      <c r="L25" s="21"/>
    </row>
    <row r="26" spans="1:12" ht="15.75" x14ac:dyDescent="0.25">
      <c r="A26" s="12" t="s">
        <v>273</v>
      </c>
      <c r="B26" s="49"/>
      <c r="C26" s="50"/>
      <c r="D26" s="49"/>
      <c r="E26" s="12"/>
      <c r="F26" s="21">
        <f>'Kol bal'!I35</f>
        <v>1053.3900000000001</v>
      </c>
      <c r="G26" s="22"/>
      <c r="H26" s="21"/>
      <c r="I26" s="22"/>
      <c r="J26" s="21"/>
      <c r="K26" s="22"/>
      <c r="L26" s="21"/>
    </row>
    <row r="27" spans="1:12" ht="15.75" x14ac:dyDescent="0.25">
      <c r="A27" s="12" t="s">
        <v>96</v>
      </c>
      <c r="B27" s="49"/>
      <c r="C27" s="50"/>
      <c r="D27" s="49"/>
      <c r="E27" s="12"/>
      <c r="F27" s="21"/>
      <c r="G27" s="22"/>
      <c r="H27" s="21"/>
      <c r="I27" s="22"/>
      <c r="J27" s="21"/>
      <c r="K27" s="22"/>
      <c r="L27" s="21"/>
    </row>
    <row r="28" spans="1:12" ht="15.75" x14ac:dyDescent="0.25">
      <c r="A28" s="12" t="s">
        <v>128</v>
      </c>
      <c r="B28" s="49">
        <v>3000</v>
      </c>
      <c r="C28" s="50"/>
      <c r="D28" s="49"/>
      <c r="E28" s="12"/>
      <c r="F28" s="21">
        <f>'Kol bal'!I27</f>
        <v>17003.95</v>
      </c>
      <c r="G28" s="22"/>
      <c r="H28" s="21">
        <f>'Kol bal'!H27</f>
        <v>15532</v>
      </c>
      <c r="I28" s="22"/>
      <c r="J28" s="21"/>
      <c r="K28" s="22"/>
      <c r="L28" s="21"/>
    </row>
    <row r="29" spans="1:12" ht="15.75" x14ac:dyDescent="0.25">
      <c r="A29" s="12" t="s">
        <v>248</v>
      </c>
      <c r="B29" s="49">
        <v>2000</v>
      </c>
      <c r="C29" s="50"/>
      <c r="D29" s="49"/>
      <c r="E29" s="12"/>
      <c r="F29" s="21">
        <f>'Kol bal'!I34</f>
        <v>2962.08</v>
      </c>
      <c r="G29" s="22"/>
      <c r="H29" s="21"/>
      <c r="I29" s="22"/>
      <c r="J29" s="21"/>
      <c r="K29" s="22"/>
      <c r="L29" s="21"/>
    </row>
    <row r="30" spans="1:12" ht="15.75" x14ac:dyDescent="0.25">
      <c r="A30" s="14" t="s">
        <v>106</v>
      </c>
      <c r="B30" s="51"/>
      <c r="C30" s="52"/>
      <c r="D30" s="51"/>
      <c r="E30" s="14"/>
      <c r="F30" s="53"/>
      <c r="G30" s="22"/>
      <c r="H30" s="21"/>
      <c r="I30" s="22"/>
      <c r="J30" s="53"/>
      <c r="K30" s="22"/>
      <c r="L30" s="21"/>
    </row>
    <row r="31" spans="1:12" ht="15.75" x14ac:dyDescent="0.25">
      <c r="A31" s="12" t="s">
        <v>68</v>
      </c>
      <c r="B31" s="51">
        <v>-9866</v>
      </c>
      <c r="C31" s="52"/>
      <c r="D31" s="51"/>
      <c r="E31" s="14"/>
      <c r="F31" s="53">
        <v>-5241</v>
      </c>
      <c r="G31" s="22"/>
      <c r="H31" s="21"/>
      <c r="I31" s="22"/>
      <c r="J31" s="53"/>
      <c r="K31" s="22"/>
      <c r="L31" s="53"/>
    </row>
    <row r="32" spans="1:12" ht="15.75" x14ac:dyDescent="0.25">
      <c r="A32" s="12" t="s">
        <v>27</v>
      </c>
      <c r="B32" s="54"/>
      <c r="C32" s="12"/>
      <c r="D32" s="55"/>
      <c r="E32" s="12"/>
      <c r="F32" s="53"/>
      <c r="G32" s="12"/>
      <c r="H32" s="21"/>
      <c r="I32" s="12"/>
      <c r="J32" s="76">
        <v>725</v>
      </c>
      <c r="K32" s="12"/>
      <c r="L32" s="53"/>
    </row>
    <row r="33" spans="1:13" ht="16.5" thickBot="1" x14ac:dyDescent="0.3">
      <c r="A33" s="12" t="s">
        <v>4</v>
      </c>
      <c r="B33" s="56">
        <f>SUM(B12:B32)</f>
        <v>10150</v>
      </c>
      <c r="C33" s="57"/>
      <c r="D33" s="56">
        <f>SUM(D12:D32)</f>
        <v>10150</v>
      </c>
      <c r="E33" s="12"/>
      <c r="F33" s="58">
        <f>SUM(F12:F32)</f>
        <v>31543.410000000003</v>
      </c>
      <c r="G33" s="22"/>
      <c r="H33" s="58">
        <f>SUM(H12:H32)</f>
        <v>31542.720000000001</v>
      </c>
      <c r="I33" s="12"/>
      <c r="J33" s="59">
        <v>10079</v>
      </c>
      <c r="K33" s="22"/>
      <c r="L33" s="59">
        <f>SUM(L12:L32)</f>
        <v>10079</v>
      </c>
    </row>
    <row r="34" spans="1:13" ht="15.75" thickTop="1" x14ac:dyDescent="0.25">
      <c r="M34" t="s">
        <v>69</v>
      </c>
    </row>
    <row r="38" spans="1:13" ht="1.5" customHeight="1" x14ac:dyDescent="0.25">
      <c r="A38" s="24">
        <f>SUM(B12:B30)</f>
        <v>20016</v>
      </c>
    </row>
    <row r="39" spans="1:13" x14ac:dyDescent="0.25">
      <c r="D39" t="s">
        <v>69</v>
      </c>
    </row>
  </sheetData>
  <mergeCells count="3">
    <mergeCell ref="F9:H9"/>
    <mergeCell ref="J9:L9"/>
    <mergeCell ref="B9:D9"/>
  </mergeCells>
  <pageMargins left="0.7" right="0.7" top="0.75" bottom="0.75" header="0.3" footer="0.3"/>
  <pageSetup paperSize="9" scale="82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"/>
  <sheetViews>
    <sheetView zoomScale="84" workbookViewId="0">
      <selection activeCell="H37" sqref="H37"/>
    </sheetView>
  </sheetViews>
  <sheetFormatPr defaultRowHeight="15" x14ac:dyDescent="0.25"/>
  <cols>
    <col min="1" max="1" width="18.140625" customWidth="1"/>
  </cols>
  <sheetData>
    <row r="1" spans="1:7" x14ac:dyDescent="0.25">
      <c r="A1" s="2" t="s">
        <v>58</v>
      </c>
    </row>
    <row r="2" spans="1:7" x14ac:dyDescent="0.25">
      <c r="D2" s="4"/>
      <c r="E2" s="4"/>
    </row>
    <row r="3" spans="1:7" x14ac:dyDescent="0.25">
      <c r="D3" s="4"/>
      <c r="E3" s="4"/>
      <c r="F3" s="4"/>
      <c r="G3" s="4"/>
    </row>
    <row r="4" spans="1:7" x14ac:dyDescent="0.25">
      <c r="D4" s="4"/>
      <c r="E4" s="4"/>
      <c r="F4" s="4"/>
      <c r="G4" s="4"/>
    </row>
    <row r="5" spans="1:7" x14ac:dyDescent="0.25">
      <c r="D5" s="4"/>
      <c r="E5" s="4"/>
      <c r="F5" s="4"/>
      <c r="G5" s="4"/>
    </row>
    <row r="6" spans="1:7" x14ac:dyDescent="0.25">
      <c r="D6" s="4"/>
      <c r="E6" s="4"/>
      <c r="F6" s="4"/>
      <c r="G6" s="4"/>
    </row>
    <row r="7" spans="1:7" x14ac:dyDescent="0.25">
      <c r="D7" s="4"/>
      <c r="E7" s="4"/>
      <c r="F7" s="4"/>
      <c r="G7" s="4"/>
    </row>
    <row r="8" spans="1:7" x14ac:dyDescent="0.25">
      <c r="D8" s="4"/>
      <c r="E8" s="4"/>
      <c r="F8" s="4"/>
      <c r="G8" s="4"/>
    </row>
    <row r="9" spans="1:7" x14ac:dyDescent="0.25">
      <c r="D9" s="4"/>
      <c r="E9" s="4"/>
      <c r="F9" s="4"/>
      <c r="G9" s="4"/>
    </row>
    <row r="10" spans="1:7" x14ac:dyDescent="0.25">
      <c r="D10" s="4"/>
      <c r="E10" s="4"/>
      <c r="F10" s="4"/>
      <c r="G10" s="4"/>
    </row>
    <row r="11" spans="1:7" x14ac:dyDescent="0.25">
      <c r="D11" s="4"/>
      <c r="E11" s="4"/>
      <c r="F11" s="4"/>
      <c r="G11" s="4"/>
    </row>
    <row r="12" spans="1:7" x14ac:dyDescent="0.25">
      <c r="F12" s="4"/>
      <c r="G12" s="4"/>
    </row>
    <row r="13" spans="1:7" x14ac:dyDescent="0.25">
      <c r="F13" s="4"/>
      <c r="G13" s="4"/>
    </row>
    <row r="14" spans="1:7" x14ac:dyDescent="0.25">
      <c r="F14" s="4"/>
      <c r="G14" s="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5"/>
  <sheetViews>
    <sheetView workbookViewId="0">
      <selection activeCell="E26" sqref="E26"/>
    </sheetView>
  </sheetViews>
  <sheetFormatPr defaultRowHeight="15" x14ac:dyDescent="0.25"/>
  <cols>
    <col min="1" max="1" width="47.7109375" customWidth="1"/>
    <col min="2" max="2" width="10.42578125" bestFit="1" customWidth="1"/>
    <col min="3" max="3" width="9.5703125" customWidth="1"/>
    <col min="4" max="4" width="2.7109375" customWidth="1"/>
    <col min="5" max="5" width="9.7109375" customWidth="1"/>
    <col min="6" max="6" width="2.85546875" customWidth="1"/>
    <col min="7" max="7" width="10.42578125" customWidth="1"/>
  </cols>
  <sheetData>
    <row r="1" spans="1:24" x14ac:dyDescent="0.25">
      <c r="A1" s="25" t="s">
        <v>81</v>
      </c>
    </row>
    <row r="2" spans="1:24" x14ac:dyDescent="0.25">
      <c r="A2" s="80"/>
      <c r="B2" s="80"/>
      <c r="C2" s="80"/>
      <c r="D2" s="80"/>
      <c r="E2" s="80"/>
      <c r="F2" s="80"/>
      <c r="G2" s="80"/>
      <c r="H2" s="80"/>
      <c r="I2" s="80"/>
    </row>
    <row r="3" spans="1:24" x14ac:dyDescent="0.25">
      <c r="A3" s="60"/>
      <c r="B3" s="63" t="s">
        <v>93</v>
      </c>
      <c r="C3" s="63" t="s">
        <v>93</v>
      </c>
      <c r="D3" s="65"/>
      <c r="E3" s="63" t="s">
        <v>87</v>
      </c>
      <c r="F3" s="63"/>
      <c r="G3" s="63" t="s">
        <v>84</v>
      </c>
      <c r="H3" s="60"/>
      <c r="I3" s="60"/>
    </row>
    <row r="4" spans="1:24" x14ac:dyDescent="0.25">
      <c r="A4" s="60"/>
      <c r="B4" s="63" t="s">
        <v>86</v>
      </c>
      <c r="C4" s="64" t="s">
        <v>92</v>
      </c>
      <c r="D4" s="65"/>
      <c r="E4" s="64" t="s">
        <v>88</v>
      </c>
      <c r="F4" s="64"/>
      <c r="G4" s="63" t="s">
        <v>88</v>
      </c>
      <c r="H4" s="60"/>
      <c r="I4" s="60"/>
    </row>
    <row r="5" spans="1:24" x14ac:dyDescent="0.25">
      <c r="A5" s="61">
        <v>2022</v>
      </c>
      <c r="B5" s="62"/>
      <c r="G5" s="3"/>
    </row>
    <row r="6" spans="1:24" x14ac:dyDescent="0.25">
      <c r="A6" t="s">
        <v>82</v>
      </c>
      <c r="B6" s="62"/>
      <c r="D6" s="4"/>
      <c r="E6" s="4"/>
      <c r="F6" s="4"/>
      <c r="G6" s="4"/>
      <c r="H6" s="4"/>
      <c r="I6" s="4"/>
      <c r="J6" s="4"/>
      <c r="Q6" s="3"/>
      <c r="S6" s="4"/>
      <c r="T6" s="4"/>
      <c r="U6" s="4"/>
      <c r="V6" s="4"/>
      <c r="W6" s="4"/>
      <c r="X6" s="4"/>
    </row>
    <row r="7" spans="1:24" x14ac:dyDescent="0.25">
      <c r="A7" t="s">
        <v>83</v>
      </c>
      <c r="B7" s="62">
        <v>50</v>
      </c>
      <c r="C7" s="4">
        <v>1784.75</v>
      </c>
      <c r="D7" s="4"/>
      <c r="E7" s="4"/>
      <c r="F7" s="4"/>
      <c r="G7" s="4"/>
      <c r="H7" s="4"/>
      <c r="I7" s="4"/>
      <c r="J7" s="4"/>
      <c r="Q7" s="3"/>
      <c r="S7" s="4"/>
      <c r="T7" s="4"/>
      <c r="U7" s="4"/>
      <c r="V7" s="4"/>
      <c r="W7" s="4"/>
      <c r="X7" s="4"/>
    </row>
    <row r="8" spans="1:24" x14ac:dyDescent="0.25">
      <c r="A8" t="s">
        <v>84</v>
      </c>
      <c r="B8" s="62">
        <v>-30</v>
      </c>
      <c r="C8" s="4">
        <f>B8*27.5</f>
        <v>-825</v>
      </c>
      <c r="D8" s="4"/>
      <c r="E8" s="4">
        <f>C8</f>
        <v>-825</v>
      </c>
      <c r="F8" s="4"/>
      <c r="G8" s="4">
        <f>-E8</f>
        <v>825</v>
      </c>
      <c r="H8" s="4"/>
      <c r="I8" s="4"/>
      <c r="J8" s="4"/>
      <c r="Q8" s="4"/>
      <c r="S8" s="4"/>
      <c r="T8" s="4"/>
      <c r="U8" s="4"/>
      <c r="V8" s="4"/>
      <c r="W8" s="4"/>
      <c r="X8" s="4"/>
    </row>
    <row r="9" spans="1:24" x14ac:dyDescent="0.25">
      <c r="A9" t="s">
        <v>89</v>
      </c>
      <c r="B9" s="62"/>
      <c r="C9" s="4">
        <v>-294.75</v>
      </c>
      <c r="D9" s="4"/>
      <c r="E9" s="4">
        <f>C9</f>
        <v>-294.75</v>
      </c>
      <c r="F9" s="4"/>
      <c r="G9" s="4"/>
      <c r="H9" s="4"/>
      <c r="I9" s="4"/>
      <c r="J9" s="4"/>
      <c r="Q9" s="4"/>
      <c r="S9" s="4"/>
      <c r="T9" s="4"/>
      <c r="U9" s="4"/>
      <c r="V9" s="4"/>
      <c r="W9" s="4"/>
      <c r="X9" s="4"/>
    </row>
    <row r="10" spans="1:24" x14ac:dyDescent="0.25">
      <c r="A10" t="s">
        <v>95</v>
      </c>
      <c r="B10" s="62"/>
      <c r="C10" s="4">
        <v>-115</v>
      </c>
      <c r="D10" s="4"/>
      <c r="E10" s="4">
        <f>C10</f>
        <v>-115</v>
      </c>
      <c r="F10" s="4"/>
      <c r="G10" s="4">
        <f>-E10</f>
        <v>115</v>
      </c>
      <c r="H10" s="4"/>
      <c r="I10" s="4"/>
      <c r="J10" s="4"/>
      <c r="Q10" s="4"/>
      <c r="S10" s="4"/>
      <c r="T10" s="4"/>
      <c r="U10" s="4"/>
      <c r="V10" s="4"/>
      <c r="W10" s="4"/>
      <c r="X10" s="4"/>
    </row>
    <row r="11" spans="1:24" x14ac:dyDescent="0.25">
      <c r="A11" t="s">
        <v>90</v>
      </c>
      <c r="B11" s="62">
        <f>SUM(B7:B9)</f>
        <v>20</v>
      </c>
      <c r="C11" s="66">
        <f>SUM(C7:C10)</f>
        <v>550</v>
      </c>
      <c r="D11" s="4"/>
      <c r="E11" s="4"/>
      <c r="F11" s="4"/>
      <c r="G11" s="4"/>
      <c r="H11" s="4"/>
      <c r="I11" s="4"/>
      <c r="J11" s="4"/>
      <c r="Q11" s="4"/>
      <c r="R11" s="4"/>
      <c r="S11" s="4"/>
      <c r="T11" s="4"/>
      <c r="U11" s="4"/>
      <c r="V11" s="4"/>
      <c r="W11" s="4"/>
      <c r="X11" s="4"/>
    </row>
    <row r="12" spans="1:24" x14ac:dyDescent="0.25">
      <c r="A12" t="s">
        <v>91</v>
      </c>
      <c r="B12" s="62"/>
      <c r="C12" s="4"/>
      <c r="D12" s="4"/>
      <c r="E12" s="66">
        <f>SUM(E8:E11)</f>
        <v>-1234.75</v>
      </c>
      <c r="F12" s="4"/>
      <c r="G12" s="66">
        <f>SUM(G8:G11)</f>
        <v>940</v>
      </c>
      <c r="H12" s="4"/>
      <c r="I12" s="4"/>
      <c r="J12" s="4"/>
      <c r="Q12" s="4"/>
      <c r="R12" s="4"/>
      <c r="S12" s="4"/>
      <c r="T12" s="4"/>
      <c r="U12" s="4"/>
      <c r="V12" s="4"/>
      <c r="W12" s="4"/>
      <c r="X12" s="4"/>
    </row>
    <row r="13" spans="1:24" x14ac:dyDescent="0.25">
      <c r="B13" s="62"/>
      <c r="C13" s="4"/>
      <c r="D13" s="4"/>
      <c r="E13" s="4"/>
      <c r="F13" s="4"/>
      <c r="G13" s="4"/>
      <c r="H13" s="4"/>
      <c r="I13" s="4"/>
      <c r="J13" s="4"/>
      <c r="Q13" s="4"/>
      <c r="R13" s="4"/>
      <c r="S13" s="4"/>
      <c r="T13" s="4"/>
      <c r="U13" s="4"/>
      <c r="V13" s="4"/>
      <c r="W13" s="4"/>
      <c r="X13" s="4"/>
    </row>
    <row r="14" spans="1:24" x14ac:dyDescent="0.25">
      <c r="A14" s="61">
        <v>2023</v>
      </c>
      <c r="B14" s="62"/>
      <c r="C14" s="4"/>
      <c r="D14" s="4"/>
      <c r="E14" s="4"/>
      <c r="F14" s="4"/>
      <c r="G14" s="4"/>
      <c r="H14" s="4"/>
      <c r="I14" s="4"/>
      <c r="J14" s="4"/>
      <c r="Q14" s="4"/>
      <c r="R14" s="4"/>
      <c r="S14" s="4"/>
      <c r="T14" s="4"/>
      <c r="U14" s="4"/>
      <c r="V14" s="4"/>
      <c r="W14" s="4"/>
      <c r="X14" s="4"/>
    </row>
    <row r="15" spans="1:24" x14ac:dyDescent="0.25">
      <c r="A15" t="s">
        <v>82</v>
      </c>
      <c r="B15" s="62">
        <v>20</v>
      </c>
      <c r="C15" s="4">
        <f>B15*27.5</f>
        <v>550</v>
      </c>
      <c r="D15" s="4"/>
      <c r="E15" s="4"/>
      <c r="F15" s="4"/>
      <c r="G15" s="4"/>
      <c r="H15" s="4"/>
      <c r="I15" s="4"/>
      <c r="J15" s="4"/>
      <c r="Q15" s="4"/>
      <c r="R15" s="4"/>
      <c r="S15" s="4"/>
      <c r="T15" s="4"/>
      <c r="U15" s="4"/>
      <c r="V15" s="4"/>
      <c r="W15" s="4"/>
      <c r="X15" s="4"/>
    </row>
    <row r="16" spans="1:24" x14ac:dyDescent="0.25">
      <c r="A16" t="s">
        <v>84</v>
      </c>
      <c r="B16" s="62">
        <v>-4</v>
      </c>
      <c r="C16" s="4">
        <f>B16*27.5</f>
        <v>-110</v>
      </c>
      <c r="D16" s="4"/>
      <c r="E16" s="4">
        <f>C16</f>
        <v>-110</v>
      </c>
      <c r="F16" s="4"/>
      <c r="G16" s="4">
        <f>-E16</f>
        <v>110</v>
      </c>
      <c r="H16" s="4"/>
      <c r="I16" s="4"/>
      <c r="J16" s="4"/>
      <c r="Q16" s="4"/>
      <c r="R16" s="4"/>
      <c r="S16" s="4"/>
      <c r="T16" s="4"/>
      <c r="U16" s="4"/>
      <c r="V16" s="4"/>
      <c r="W16" s="4"/>
      <c r="X16" s="4"/>
    </row>
    <row r="17" spans="1:24" x14ac:dyDescent="0.25">
      <c r="A17" t="s">
        <v>85</v>
      </c>
      <c r="B17" s="62">
        <v>-2</v>
      </c>
      <c r="C17" s="4">
        <f>B17*27.5</f>
        <v>-55</v>
      </c>
      <c r="D17" s="4"/>
      <c r="E17" s="4">
        <f>C17</f>
        <v>-55</v>
      </c>
      <c r="F17" s="4"/>
      <c r="G17" s="4"/>
      <c r="H17" s="4"/>
      <c r="I17" s="4"/>
      <c r="J17" s="4"/>
      <c r="Q17" s="4"/>
      <c r="R17" s="4"/>
      <c r="S17" s="4"/>
      <c r="T17" s="4"/>
      <c r="U17" s="4"/>
      <c r="V17" s="4"/>
      <c r="W17" s="4"/>
      <c r="X17" s="4"/>
    </row>
    <row r="18" spans="1:24" x14ac:dyDescent="0.25">
      <c r="A18" t="s">
        <v>90</v>
      </c>
      <c r="B18" s="62">
        <v>14</v>
      </c>
      <c r="C18" s="66">
        <f>B18*27.5</f>
        <v>385</v>
      </c>
      <c r="D18" s="4"/>
      <c r="E18" s="4"/>
      <c r="F18" s="4"/>
      <c r="G18" s="4"/>
      <c r="H18" s="4"/>
      <c r="I18" s="4"/>
      <c r="J18" s="4"/>
      <c r="Q18" s="4"/>
      <c r="R18" s="4"/>
      <c r="S18" s="4"/>
      <c r="T18" s="4"/>
      <c r="U18" s="4"/>
      <c r="V18" s="4"/>
      <c r="W18" s="4"/>
      <c r="X18" s="4"/>
    </row>
    <row r="19" spans="1:24" x14ac:dyDescent="0.25">
      <c r="A19" t="s">
        <v>94</v>
      </c>
      <c r="B19" s="62"/>
      <c r="C19" s="4"/>
      <c r="D19" s="4"/>
      <c r="E19" s="66">
        <f>SUM(E16:E18)</f>
        <v>-165</v>
      </c>
      <c r="F19" s="4"/>
      <c r="G19" s="66">
        <f>SUM(G16:G18)</f>
        <v>110</v>
      </c>
      <c r="H19" s="4"/>
      <c r="I19" s="4"/>
      <c r="J19" s="4"/>
      <c r="Q19" s="4"/>
      <c r="R19" s="4"/>
      <c r="S19" s="4"/>
      <c r="T19" s="4"/>
      <c r="U19" s="4"/>
      <c r="V19" s="4"/>
      <c r="W19" s="4"/>
      <c r="X19" s="4"/>
    </row>
    <row r="20" spans="1:24" x14ac:dyDescent="0.25">
      <c r="B20" s="62"/>
      <c r="C20" s="4"/>
      <c r="D20" s="4"/>
      <c r="E20" s="4"/>
      <c r="F20" s="4"/>
      <c r="G20" s="4"/>
      <c r="H20" s="4"/>
      <c r="I20" s="4"/>
      <c r="J20" s="4"/>
      <c r="Q20" s="4"/>
      <c r="R20" s="4"/>
      <c r="S20" s="4"/>
      <c r="T20" s="4"/>
      <c r="U20" s="4"/>
      <c r="V20" s="4"/>
      <c r="W20" s="4"/>
      <c r="X20" s="4"/>
    </row>
    <row r="21" spans="1:24" x14ac:dyDescent="0.25">
      <c r="A21" s="61">
        <v>2024</v>
      </c>
      <c r="B21" s="62"/>
      <c r="C21" s="4"/>
      <c r="D21" s="4"/>
      <c r="E21" s="4"/>
      <c r="F21" s="4"/>
      <c r="G21" s="4"/>
      <c r="H21" s="4"/>
      <c r="I21" s="4"/>
      <c r="J21" s="4"/>
      <c r="Q21" s="4"/>
      <c r="R21" s="4"/>
      <c r="S21" s="4"/>
      <c r="T21" s="4"/>
      <c r="U21" s="4"/>
      <c r="V21" s="4"/>
      <c r="W21" s="4"/>
      <c r="X21" s="4"/>
    </row>
    <row r="22" spans="1:24" x14ac:dyDescent="0.25">
      <c r="A22" t="s">
        <v>82</v>
      </c>
      <c r="B22" s="62">
        <f>B18</f>
        <v>14</v>
      </c>
      <c r="C22" s="4">
        <f>C18</f>
        <v>385</v>
      </c>
      <c r="D22" s="4"/>
      <c r="E22" s="4"/>
      <c r="F22" s="4"/>
      <c r="G22" s="4"/>
      <c r="H22" s="4"/>
      <c r="I22" s="4"/>
      <c r="J22" s="4"/>
      <c r="Q22" s="4"/>
      <c r="R22" s="4"/>
      <c r="S22" s="4"/>
      <c r="T22" s="4"/>
      <c r="U22" s="4"/>
      <c r="V22" s="4"/>
      <c r="W22" s="4"/>
      <c r="X22" s="4"/>
    </row>
    <row r="23" spans="1:24" x14ac:dyDescent="0.25">
      <c r="A23" t="s">
        <v>84</v>
      </c>
      <c r="B23" s="72"/>
      <c r="C23" s="4"/>
      <c r="D23" s="4"/>
      <c r="E23" s="4"/>
      <c r="F23" s="4"/>
      <c r="G23" s="4"/>
      <c r="H23" s="4"/>
      <c r="I23" s="4"/>
      <c r="J23" s="4"/>
      <c r="Q23" s="4"/>
      <c r="R23" s="4"/>
      <c r="S23" s="4"/>
      <c r="T23" s="4"/>
      <c r="U23" s="4"/>
      <c r="V23" s="4"/>
      <c r="W23" s="4"/>
      <c r="X23" s="4"/>
    </row>
    <row r="24" spans="1:24" x14ac:dyDescent="0.25">
      <c r="A24" t="s">
        <v>85</v>
      </c>
      <c r="B24" s="72">
        <v>-1</v>
      </c>
      <c r="C24" s="4">
        <v>-27.5</v>
      </c>
      <c r="D24" s="4"/>
      <c r="E24" s="4">
        <f>C24</f>
        <v>-27.5</v>
      </c>
      <c r="F24" s="4"/>
      <c r="G24" s="4"/>
      <c r="H24" s="4"/>
      <c r="I24" s="4"/>
      <c r="J24" s="4"/>
      <c r="Q24" s="4"/>
      <c r="S24" s="4"/>
      <c r="T24" s="4"/>
      <c r="U24" s="4"/>
      <c r="V24" s="4"/>
      <c r="W24" s="4"/>
      <c r="X24" s="4"/>
    </row>
    <row r="25" spans="1:24" x14ac:dyDescent="0.25">
      <c r="A25" t="s">
        <v>90</v>
      </c>
      <c r="B25" s="72">
        <f>B22+B24</f>
        <v>13</v>
      </c>
      <c r="C25" s="66">
        <f>C22+C24</f>
        <v>357.5</v>
      </c>
      <c r="D25" s="4"/>
      <c r="E25" s="4"/>
      <c r="F25" s="4"/>
      <c r="G25" s="4"/>
      <c r="H25" s="4"/>
      <c r="I25" s="4"/>
      <c r="J25" s="4"/>
      <c r="Q25" s="4"/>
      <c r="S25" s="4"/>
      <c r="T25" s="4"/>
      <c r="U25" s="4"/>
      <c r="V25" s="4"/>
      <c r="W25" s="4"/>
      <c r="X25" s="4"/>
    </row>
    <row r="26" spans="1:24" x14ac:dyDescent="0.25">
      <c r="A26" t="s">
        <v>126</v>
      </c>
      <c r="B26" s="72"/>
      <c r="C26" s="4"/>
      <c r="D26" s="4"/>
      <c r="E26" s="66">
        <f>E24</f>
        <v>-27.5</v>
      </c>
      <c r="F26" s="4"/>
      <c r="G26" s="4"/>
      <c r="H26" s="4"/>
      <c r="I26" s="4"/>
      <c r="J26" s="4"/>
      <c r="Q26" s="4"/>
      <c r="S26" s="4"/>
      <c r="T26" s="4"/>
      <c r="U26" s="4"/>
      <c r="V26" s="4"/>
      <c r="W26" s="4"/>
      <c r="X26" s="4"/>
    </row>
    <row r="27" spans="1:24" x14ac:dyDescent="0.25">
      <c r="A27" s="71"/>
      <c r="B27" s="72"/>
      <c r="C27" s="70"/>
      <c r="D27" s="4"/>
      <c r="E27" s="4"/>
      <c r="F27" s="4"/>
      <c r="G27" s="4"/>
      <c r="H27" s="4"/>
      <c r="I27" s="4"/>
      <c r="J27" s="4"/>
      <c r="S27" s="4"/>
      <c r="T27" s="4"/>
      <c r="U27" s="4"/>
      <c r="V27" s="4"/>
      <c r="W27" s="4"/>
      <c r="X27" s="4"/>
    </row>
    <row r="28" spans="1:24" x14ac:dyDescent="0.25">
      <c r="A28" s="71"/>
      <c r="B28" s="72"/>
      <c r="D28" s="4"/>
      <c r="E28" s="4"/>
      <c r="F28" s="4"/>
      <c r="G28" s="4"/>
      <c r="H28" s="4"/>
      <c r="I28" s="4"/>
      <c r="J28" s="4"/>
      <c r="S28" s="4"/>
      <c r="T28" s="4"/>
      <c r="U28" s="4"/>
      <c r="V28" s="4"/>
      <c r="W28" s="4"/>
      <c r="X28" s="4"/>
    </row>
    <row r="29" spans="1:24" x14ac:dyDescent="0.25">
      <c r="A29" s="71"/>
      <c r="B29" s="72"/>
      <c r="D29" s="4"/>
      <c r="E29" s="4"/>
      <c r="F29" s="4"/>
      <c r="G29" s="4"/>
      <c r="H29" s="4"/>
      <c r="I29" s="4"/>
      <c r="J29" s="4"/>
      <c r="S29" s="4"/>
      <c r="T29" s="4"/>
      <c r="U29" s="4"/>
      <c r="V29" s="4"/>
      <c r="W29" s="4"/>
      <c r="X29" s="4"/>
    </row>
    <row r="30" spans="1:24" x14ac:dyDescent="0.25">
      <c r="A30" s="71"/>
      <c r="B30" s="72"/>
    </row>
    <row r="31" spans="1:24" x14ac:dyDescent="0.25">
      <c r="A31" s="71"/>
      <c r="B31" s="72"/>
    </row>
    <row r="32" spans="1:24" x14ac:dyDescent="0.25">
      <c r="A32" s="71"/>
      <c r="B32" s="72"/>
    </row>
    <row r="33" spans="1:2" x14ac:dyDescent="0.25">
      <c r="A33" s="71"/>
      <c r="B33" s="72"/>
    </row>
    <row r="34" spans="1:2" x14ac:dyDescent="0.25">
      <c r="A34" s="71"/>
      <c r="B34" s="72"/>
    </row>
    <row r="35" spans="1:2" x14ac:dyDescent="0.25">
      <c r="B35" s="72"/>
    </row>
  </sheetData>
  <mergeCells count="1">
    <mergeCell ref="A2:I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1"/>
  <sheetViews>
    <sheetView topLeftCell="A13" workbookViewId="0">
      <selection activeCell="A26" sqref="A26"/>
    </sheetView>
  </sheetViews>
  <sheetFormatPr defaultRowHeight="15" x14ac:dyDescent="0.25"/>
  <cols>
    <col min="1" max="1" width="6.7109375" customWidth="1"/>
    <col min="2" max="2" width="6.28515625" customWidth="1"/>
    <col min="3" max="3" width="39.7109375" customWidth="1"/>
    <col min="4" max="4" width="9.5703125" customWidth="1"/>
    <col min="5" max="5" width="9.42578125" customWidth="1"/>
    <col min="6" max="6" width="22.140625" customWidth="1"/>
  </cols>
  <sheetData>
    <row r="1" spans="1:7" x14ac:dyDescent="0.25">
      <c r="A1" s="16">
        <v>2024</v>
      </c>
      <c r="B1" s="16" t="s">
        <v>38</v>
      </c>
      <c r="C1" s="16"/>
      <c r="D1" s="1" t="s">
        <v>34</v>
      </c>
      <c r="G1" s="16"/>
    </row>
    <row r="3" spans="1:7" x14ac:dyDescent="0.25">
      <c r="A3" s="16" t="s">
        <v>35</v>
      </c>
      <c r="B3" s="16" t="s">
        <v>30</v>
      </c>
      <c r="C3" s="16" t="s">
        <v>1</v>
      </c>
      <c r="D3" s="16" t="s">
        <v>31</v>
      </c>
      <c r="E3" s="16" t="s">
        <v>32</v>
      </c>
      <c r="F3" s="16" t="s">
        <v>36</v>
      </c>
      <c r="G3" s="16"/>
    </row>
    <row r="4" spans="1:7" x14ac:dyDescent="0.25">
      <c r="A4" s="17"/>
      <c r="B4" s="17"/>
      <c r="C4" s="17"/>
      <c r="D4" s="4"/>
      <c r="E4" s="4"/>
    </row>
    <row r="5" spans="1:7" x14ac:dyDescent="0.25">
      <c r="A5" s="17" t="s">
        <v>33</v>
      </c>
      <c r="B5" s="17">
        <v>100</v>
      </c>
      <c r="C5" s="17" t="s">
        <v>40</v>
      </c>
      <c r="D5" s="4"/>
      <c r="E5" s="4">
        <f>-'Rabo rek'!W191</f>
        <v>7871.1899999999987</v>
      </c>
      <c r="F5" t="s">
        <v>61</v>
      </c>
    </row>
    <row r="6" spans="1:7" x14ac:dyDescent="0.25">
      <c r="A6" s="17"/>
      <c r="B6" s="17">
        <v>101</v>
      </c>
      <c r="C6" s="17" t="s">
        <v>116</v>
      </c>
      <c r="D6" s="4">
        <f>-'Rabo rek'!U191</f>
        <v>-3500</v>
      </c>
      <c r="E6" s="4"/>
    </row>
    <row r="7" spans="1:7" x14ac:dyDescent="0.25">
      <c r="A7" s="17"/>
      <c r="B7" s="17">
        <v>403</v>
      </c>
      <c r="C7" s="17" t="s">
        <v>102</v>
      </c>
      <c r="D7" s="4">
        <f>-'Rabo rek'!E191</f>
        <v>79</v>
      </c>
      <c r="E7" s="4"/>
    </row>
    <row r="8" spans="1:7" x14ac:dyDescent="0.25">
      <c r="A8" s="17"/>
      <c r="B8" s="17">
        <v>404</v>
      </c>
      <c r="C8" s="17" t="s">
        <v>73</v>
      </c>
      <c r="D8" s="4">
        <f>-'Rabo rek'!Q191</f>
        <v>3138.5600000000004</v>
      </c>
      <c r="E8" s="4"/>
    </row>
    <row r="9" spans="1:7" x14ac:dyDescent="0.25">
      <c r="A9" s="17"/>
      <c r="B9" s="17">
        <v>410</v>
      </c>
      <c r="C9" s="17" t="s">
        <v>3</v>
      </c>
      <c r="D9" s="4">
        <f>-'Rabo rek'!F191</f>
        <v>336.69</v>
      </c>
      <c r="E9" s="4"/>
    </row>
    <row r="10" spans="1:7" x14ac:dyDescent="0.25">
      <c r="A10" s="17"/>
      <c r="B10" s="17">
        <v>420</v>
      </c>
      <c r="C10" s="17" t="s">
        <v>78</v>
      </c>
      <c r="D10" s="4">
        <f>-'Rabo rek'!H195</f>
        <v>-2439.38</v>
      </c>
      <c r="E10" s="4">
        <f>'Rabo rek'!H194</f>
        <v>3000</v>
      </c>
    </row>
    <row r="11" spans="1:7" x14ac:dyDescent="0.25">
      <c r="A11" s="17"/>
      <c r="B11" s="17">
        <v>421</v>
      </c>
      <c r="C11" s="17" t="s">
        <v>60</v>
      </c>
      <c r="D11" s="4">
        <f>-'Rabo rek'!I191</f>
        <v>0</v>
      </c>
      <c r="E11" s="4"/>
    </row>
    <row r="12" spans="1:7" x14ac:dyDescent="0.25">
      <c r="A12" s="17"/>
      <c r="B12" s="17">
        <v>422</v>
      </c>
      <c r="C12" s="17" t="s">
        <v>121</v>
      </c>
      <c r="D12" s="4">
        <f>-'Rabo rek'!O194</f>
        <v>348.78</v>
      </c>
      <c r="E12" s="4">
        <f>'Rabo rek'!O195</f>
        <v>40</v>
      </c>
    </row>
    <row r="13" spans="1:7" x14ac:dyDescent="0.25">
      <c r="A13" s="17"/>
      <c r="B13" s="17">
        <v>422</v>
      </c>
      <c r="C13" s="17" t="s">
        <v>121</v>
      </c>
      <c r="D13" s="4">
        <f>-'Rabo rek'!T191</f>
        <v>1378.3899999999999</v>
      </c>
      <c r="E13" s="4"/>
    </row>
    <row r="14" spans="1:7" x14ac:dyDescent="0.25">
      <c r="A14" s="17"/>
      <c r="B14" s="17">
        <v>430</v>
      </c>
      <c r="C14" s="17" t="s">
        <v>12</v>
      </c>
      <c r="D14" s="4">
        <f>-'Rabo rek'!M195</f>
        <v>0</v>
      </c>
      <c r="E14" s="4"/>
    </row>
    <row r="15" spans="1:7" x14ac:dyDescent="0.25">
      <c r="A15" s="17"/>
      <c r="B15" s="17">
        <v>431</v>
      </c>
      <c r="C15" s="17" t="s">
        <v>7</v>
      </c>
      <c r="D15" s="4">
        <f>-'Rabo rek'!J191</f>
        <v>332.75</v>
      </c>
      <c r="E15" s="4"/>
    </row>
    <row r="16" spans="1:7" x14ac:dyDescent="0.25">
      <c r="A16" s="17"/>
      <c r="B16" s="17">
        <v>432</v>
      </c>
      <c r="C16" s="17" t="s">
        <v>112</v>
      </c>
      <c r="D16" s="4">
        <f>-'Rabo rek'!M194</f>
        <v>0</v>
      </c>
      <c r="E16" s="4"/>
    </row>
    <row r="17" spans="1:7" x14ac:dyDescent="0.25">
      <c r="A17" s="17"/>
      <c r="B17" s="17">
        <v>450</v>
      </c>
      <c r="C17" s="17" t="s">
        <v>55</v>
      </c>
      <c r="D17" s="4">
        <f>-'Rabo rek'!C191</f>
        <v>4489.49</v>
      </c>
      <c r="E17" s="4"/>
    </row>
    <row r="18" spans="1:7" x14ac:dyDescent="0.25">
      <c r="A18" s="17"/>
      <c r="B18" s="17">
        <v>901</v>
      </c>
      <c r="C18" s="17" t="s">
        <v>24</v>
      </c>
      <c r="D18" s="4"/>
      <c r="E18" s="4">
        <f>'Rabo rek'!G191</f>
        <v>2000</v>
      </c>
    </row>
    <row r="19" spans="1:7" x14ac:dyDescent="0.25">
      <c r="A19" s="17"/>
      <c r="D19" s="4">
        <f>SUM(D5:D18)</f>
        <v>4164.28</v>
      </c>
      <c r="E19" s="4">
        <f>SUM(E5:E18)</f>
        <v>12911.189999999999</v>
      </c>
      <c r="G19" s="4"/>
    </row>
    <row r="20" spans="1:7" x14ac:dyDescent="0.25">
      <c r="A20" s="17"/>
      <c r="D20" s="4"/>
      <c r="E20" s="4"/>
      <c r="G20" s="4"/>
    </row>
    <row r="21" spans="1:7" x14ac:dyDescent="0.25">
      <c r="A21" s="17"/>
      <c r="D21" s="4"/>
      <c r="E21" s="4"/>
      <c r="G21" s="4"/>
    </row>
    <row r="22" spans="1:7" x14ac:dyDescent="0.25">
      <c r="A22" s="17" t="s">
        <v>63</v>
      </c>
      <c r="B22" s="17">
        <v>430</v>
      </c>
      <c r="C22" s="17" t="s">
        <v>12</v>
      </c>
      <c r="D22" s="4">
        <v>27.5</v>
      </c>
      <c r="E22" s="4"/>
      <c r="F22" t="s">
        <v>104</v>
      </c>
    </row>
    <row r="23" spans="1:7" x14ac:dyDescent="0.25">
      <c r="A23" s="17"/>
      <c r="B23" s="17">
        <v>300</v>
      </c>
      <c r="C23" s="17" t="s">
        <v>76</v>
      </c>
      <c r="D23" s="4"/>
      <c r="E23" s="4">
        <v>27.5</v>
      </c>
    </row>
    <row r="24" spans="1:7" x14ac:dyDescent="0.25">
      <c r="B24" s="17"/>
      <c r="C24" s="17"/>
      <c r="D24" s="4"/>
      <c r="E24" s="4"/>
      <c r="F24" s="4"/>
    </row>
    <row r="25" spans="1:7" x14ac:dyDescent="0.25">
      <c r="B25" s="17"/>
      <c r="C25" s="17"/>
      <c r="D25" s="4"/>
      <c r="E25" s="4"/>
      <c r="F25" s="4"/>
    </row>
    <row r="26" spans="1:7" x14ac:dyDescent="0.25">
      <c r="A26" t="s">
        <v>75</v>
      </c>
      <c r="B26">
        <v>160</v>
      </c>
      <c r="C26" t="s">
        <v>124</v>
      </c>
      <c r="D26" s="4">
        <v>100</v>
      </c>
      <c r="E26" s="4"/>
      <c r="F26" s="4"/>
    </row>
    <row r="27" spans="1:7" x14ac:dyDescent="0.25">
      <c r="B27">
        <v>432</v>
      </c>
      <c r="C27" s="17" t="s">
        <v>112</v>
      </c>
      <c r="D27" s="4"/>
      <c r="E27" s="4">
        <v>100</v>
      </c>
      <c r="F27" s="4"/>
    </row>
    <row r="28" spans="1:7" x14ac:dyDescent="0.25">
      <c r="A28" s="17"/>
      <c r="C28" s="17"/>
      <c r="D28" s="4"/>
      <c r="E28" s="4"/>
      <c r="F28" s="4"/>
    </row>
    <row r="29" spans="1:7" x14ac:dyDescent="0.25">
      <c r="C29" s="17"/>
      <c r="D29" s="4"/>
      <c r="E29" s="4"/>
    </row>
    <row r="30" spans="1:7" x14ac:dyDescent="0.25">
      <c r="C30" s="17"/>
      <c r="D30" s="4"/>
      <c r="E30" s="4"/>
    </row>
    <row r="31" spans="1:7" x14ac:dyDescent="0.25">
      <c r="D31" s="4"/>
      <c r="E31" s="4"/>
    </row>
    <row r="32" spans="1:7" x14ac:dyDescent="0.25">
      <c r="C32" s="17"/>
      <c r="D32" s="4"/>
      <c r="E32" s="4"/>
    </row>
    <row r="33" spans="3:5" x14ac:dyDescent="0.25">
      <c r="D33" s="4"/>
      <c r="E33" s="4"/>
    </row>
    <row r="34" spans="3:5" x14ac:dyDescent="0.25">
      <c r="C34" s="17"/>
      <c r="E34" s="4"/>
    </row>
    <row r="37" spans="3:5" x14ac:dyDescent="0.25">
      <c r="D37" s="4"/>
      <c r="E37" s="4"/>
    </row>
    <row r="38" spans="3:5" x14ac:dyDescent="0.25">
      <c r="D38" s="4"/>
      <c r="E38" s="4"/>
    </row>
    <row r="40" spans="3:5" x14ac:dyDescent="0.25">
      <c r="D40" s="4"/>
      <c r="E40" s="4"/>
    </row>
    <row r="41" spans="3:5" x14ac:dyDescent="0.25">
      <c r="D41" s="4"/>
      <c r="E41" s="4"/>
    </row>
  </sheetData>
  <pageMargins left="0.7" right="0.7" top="0.75" bottom="0.75" header="0.3" footer="0.3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54"/>
  <sheetViews>
    <sheetView workbookViewId="0">
      <pane ySplit="3" topLeftCell="A37" activePane="bottomLeft" state="frozen"/>
      <selection pane="bottomLeft" activeCell="F55" sqref="F55"/>
    </sheetView>
  </sheetViews>
  <sheetFormatPr defaultRowHeight="15" x14ac:dyDescent="0.25"/>
  <cols>
    <col min="2" max="2" width="41.7109375" customWidth="1"/>
    <col min="3" max="3" width="9.140625" customWidth="1"/>
    <col min="4" max="4" width="9.28515625" customWidth="1"/>
    <col min="5" max="5" width="2.28515625" customWidth="1"/>
    <col min="6" max="6" width="9.7109375" customWidth="1"/>
    <col min="7" max="7" width="2" customWidth="1"/>
    <col min="8" max="8" width="9.7109375" customWidth="1"/>
    <col min="9" max="9" width="10.5703125" customWidth="1"/>
    <col min="10" max="10" width="8.85546875" customWidth="1"/>
    <col min="11" max="11" width="9" customWidth="1"/>
    <col min="12" max="12" width="11.28515625" customWidth="1"/>
    <col min="13" max="13" width="10.5703125" customWidth="1"/>
    <col min="14" max="14" width="10.85546875" customWidth="1"/>
    <col min="17" max="17" width="10.42578125" bestFit="1" customWidth="1"/>
  </cols>
  <sheetData>
    <row r="1" spans="1:18" x14ac:dyDescent="0.25">
      <c r="A1" s="16">
        <v>2024</v>
      </c>
      <c r="B1" s="16" t="s">
        <v>28</v>
      </c>
      <c r="E1" s="16" t="s">
        <v>37</v>
      </c>
    </row>
    <row r="2" spans="1:18" x14ac:dyDescent="0.25">
      <c r="C2" s="16" t="s">
        <v>118</v>
      </c>
      <c r="F2" s="16" t="s">
        <v>29</v>
      </c>
      <c r="I2" s="16" t="s">
        <v>268</v>
      </c>
      <c r="K2" s="16" t="s">
        <v>119</v>
      </c>
    </row>
    <row r="3" spans="1:18" x14ac:dyDescent="0.25">
      <c r="C3" s="1" t="s">
        <v>31</v>
      </c>
      <c r="D3" s="1" t="s">
        <v>32</v>
      </c>
      <c r="E3" s="1"/>
      <c r="F3" s="1" t="s">
        <v>31</v>
      </c>
      <c r="G3" s="1"/>
      <c r="H3" s="1" t="s">
        <v>32</v>
      </c>
      <c r="I3" s="1" t="s">
        <v>31</v>
      </c>
      <c r="J3" s="1" t="s">
        <v>32</v>
      </c>
      <c r="K3" s="1" t="s">
        <v>31</v>
      </c>
      <c r="L3" s="1" t="s">
        <v>32</v>
      </c>
    </row>
    <row r="4" spans="1:18" x14ac:dyDescent="0.25">
      <c r="A4">
        <v>10</v>
      </c>
      <c r="B4" t="s">
        <v>62</v>
      </c>
      <c r="C4" s="4">
        <v>1</v>
      </c>
      <c r="D4" s="4"/>
      <c r="E4" s="1"/>
      <c r="F4" s="4"/>
      <c r="G4" s="1"/>
      <c r="H4" s="1"/>
      <c r="I4" s="1"/>
      <c r="J4" s="1"/>
      <c r="K4" s="4">
        <f>C4</f>
        <v>1</v>
      </c>
      <c r="L4" s="1"/>
    </row>
    <row r="5" spans="1:18" x14ac:dyDescent="0.25">
      <c r="A5">
        <v>50</v>
      </c>
      <c r="B5" t="s">
        <v>39</v>
      </c>
      <c r="C5" s="4"/>
      <c r="D5" s="4">
        <v>24700</v>
      </c>
      <c r="F5" s="4"/>
      <c r="G5" s="17"/>
      <c r="H5" s="4"/>
      <c r="I5" s="4"/>
      <c r="J5" s="4"/>
      <c r="K5" s="4"/>
      <c r="L5" s="4">
        <f>D5</f>
        <v>24700</v>
      </c>
      <c r="M5" s="4">
        <v>-6147</v>
      </c>
      <c r="N5" s="4">
        <f>L5+M5</f>
        <v>18553</v>
      </c>
    </row>
    <row r="6" spans="1:18" x14ac:dyDescent="0.25">
      <c r="C6" s="4"/>
      <c r="D6" s="4"/>
      <c r="E6" s="17"/>
      <c r="F6" s="4"/>
      <c r="H6" s="4"/>
      <c r="I6" s="4"/>
      <c r="J6" s="4"/>
      <c r="K6" s="4"/>
      <c r="L6" s="4"/>
      <c r="M6" s="4"/>
      <c r="N6" s="4"/>
    </row>
    <row r="7" spans="1:18" x14ac:dyDescent="0.25">
      <c r="A7">
        <v>100</v>
      </c>
      <c r="B7" t="s">
        <v>40</v>
      </c>
      <c r="C7" s="4">
        <v>24777.8</v>
      </c>
      <c r="D7" s="4"/>
      <c r="E7" s="17"/>
      <c r="F7" s="4"/>
      <c r="G7" s="17" t="s">
        <v>33</v>
      </c>
      <c r="H7" s="4">
        <f>'VJP''s'!E5</f>
        <v>7871.1899999999987</v>
      </c>
      <c r="I7" s="4"/>
      <c r="J7" s="4"/>
      <c r="K7" s="4">
        <v>734.41</v>
      </c>
      <c r="L7" s="4"/>
    </row>
    <row r="8" spans="1:18" x14ac:dyDescent="0.25">
      <c r="A8">
        <v>101</v>
      </c>
      <c r="B8" t="s">
        <v>116</v>
      </c>
      <c r="C8" s="4"/>
      <c r="D8" s="4"/>
      <c r="E8" s="17" t="s">
        <v>33</v>
      </c>
      <c r="F8" s="4">
        <f>'VJP''s'!D6</f>
        <v>-3500</v>
      </c>
      <c r="G8" s="17"/>
      <c r="H8" s="4"/>
      <c r="I8" s="4"/>
      <c r="J8" s="4"/>
      <c r="K8" s="70">
        <v>11656.76</v>
      </c>
      <c r="L8" s="4"/>
    </row>
    <row r="9" spans="1:18" x14ac:dyDescent="0.25">
      <c r="C9" s="4"/>
      <c r="D9" s="4"/>
      <c r="E9" s="17"/>
      <c r="F9" s="4"/>
      <c r="G9" s="17"/>
      <c r="H9" s="4"/>
      <c r="I9" s="4"/>
      <c r="J9" s="4"/>
      <c r="K9" s="4"/>
      <c r="L9" s="4"/>
    </row>
    <row r="10" spans="1:18" x14ac:dyDescent="0.25">
      <c r="A10">
        <v>110</v>
      </c>
      <c r="B10" t="s">
        <v>8</v>
      </c>
      <c r="C10" s="4"/>
      <c r="D10" s="4"/>
      <c r="F10" s="4"/>
      <c r="G10" s="17"/>
      <c r="H10" s="4"/>
      <c r="I10" s="4"/>
      <c r="J10" s="4"/>
      <c r="K10" s="4">
        <f>SUM(K7:K9)</f>
        <v>12391.17</v>
      </c>
      <c r="L10" s="4"/>
    </row>
    <row r="11" spans="1:18" x14ac:dyDescent="0.25">
      <c r="A11">
        <v>120</v>
      </c>
      <c r="B11" s="17" t="s">
        <v>6</v>
      </c>
      <c r="C11" s="4"/>
      <c r="D11" s="4"/>
      <c r="F11" s="4"/>
      <c r="G11" s="17"/>
      <c r="H11" s="4"/>
      <c r="I11" s="4"/>
      <c r="J11" s="4"/>
      <c r="K11" s="4"/>
      <c r="L11" s="4"/>
      <c r="Q11" s="4"/>
    </row>
    <row r="12" spans="1:18" x14ac:dyDescent="0.25">
      <c r="A12">
        <v>150</v>
      </c>
      <c r="B12" t="s">
        <v>18</v>
      </c>
      <c r="C12" s="4"/>
      <c r="D12" s="4"/>
      <c r="E12" s="17"/>
      <c r="F12" s="4"/>
      <c r="G12" s="17"/>
      <c r="H12" s="4"/>
      <c r="I12" s="4"/>
      <c r="J12" s="4"/>
      <c r="K12" s="4"/>
      <c r="L12" s="4"/>
      <c r="M12" s="4"/>
      <c r="R12" s="4"/>
    </row>
    <row r="13" spans="1:18" x14ac:dyDescent="0.25">
      <c r="C13" s="4"/>
      <c r="D13" s="4"/>
      <c r="E13" s="17" t="s">
        <v>75</v>
      </c>
      <c r="F13" s="4"/>
      <c r="G13" s="17"/>
      <c r="H13" s="4"/>
      <c r="I13" s="4"/>
      <c r="J13" s="4"/>
      <c r="K13" s="4"/>
      <c r="L13" s="4"/>
      <c r="M13" s="4"/>
      <c r="N13" s="4"/>
      <c r="R13" s="4"/>
    </row>
    <row r="14" spans="1:18" x14ac:dyDescent="0.25">
      <c r="C14" s="4"/>
      <c r="D14" s="4"/>
      <c r="E14" s="17"/>
      <c r="F14" s="4"/>
      <c r="G14" s="17"/>
      <c r="H14" s="4"/>
      <c r="I14" s="4"/>
      <c r="J14" s="4"/>
      <c r="K14" s="4"/>
      <c r="L14" s="4"/>
      <c r="M14" s="4"/>
      <c r="N14" s="4"/>
      <c r="R14" s="4"/>
    </row>
    <row r="15" spans="1:18" x14ac:dyDescent="0.25">
      <c r="A15" s="18"/>
      <c r="B15" s="17"/>
      <c r="C15" s="4"/>
      <c r="D15" s="4"/>
      <c r="E15" s="17"/>
      <c r="F15" s="4"/>
      <c r="G15" s="17"/>
      <c r="H15" s="4"/>
      <c r="I15" s="4"/>
      <c r="J15" s="4"/>
      <c r="K15" s="4"/>
      <c r="L15" s="4"/>
      <c r="M15" s="4"/>
    </row>
    <row r="16" spans="1:18" x14ac:dyDescent="0.25">
      <c r="A16" s="18">
        <v>300</v>
      </c>
      <c r="B16" s="17" t="s">
        <v>71</v>
      </c>
      <c r="C16" s="4">
        <v>385</v>
      </c>
      <c r="D16" s="4"/>
      <c r="E16" s="17"/>
      <c r="F16" s="4"/>
      <c r="G16" s="17" t="s">
        <v>63</v>
      </c>
      <c r="H16" s="4">
        <f>'VJP''s'!E23</f>
        <v>27.5</v>
      </c>
      <c r="I16" s="4"/>
      <c r="J16" s="4"/>
      <c r="K16" s="4">
        <f>C16-H16</f>
        <v>357.5</v>
      </c>
      <c r="L16" s="4"/>
      <c r="M16" s="4" t="s">
        <v>123</v>
      </c>
    </row>
    <row r="17" spans="1:14" x14ac:dyDescent="0.25">
      <c r="A17" s="18"/>
      <c r="B17" s="17" t="s">
        <v>264</v>
      </c>
      <c r="C17" s="4"/>
      <c r="D17" s="4"/>
      <c r="E17" s="17"/>
      <c r="F17" s="4"/>
      <c r="G17" s="17"/>
      <c r="H17" s="4"/>
      <c r="I17" s="4"/>
      <c r="J17" s="4"/>
      <c r="K17" s="4">
        <v>1200</v>
      </c>
      <c r="L17" s="4"/>
      <c r="M17" s="4"/>
    </row>
    <row r="18" spans="1:14" x14ac:dyDescent="0.25">
      <c r="B18" t="s">
        <v>262</v>
      </c>
      <c r="C18" s="4"/>
      <c r="D18" s="4"/>
      <c r="E18" s="17"/>
      <c r="F18" s="4"/>
      <c r="G18" s="17"/>
      <c r="H18" s="4"/>
      <c r="I18" s="4"/>
      <c r="J18" s="4"/>
      <c r="K18" s="4">
        <v>325</v>
      </c>
      <c r="L18" s="4"/>
      <c r="M18" s="4" t="s">
        <v>263</v>
      </c>
      <c r="N18" s="19"/>
    </row>
    <row r="19" spans="1:14" x14ac:dyDescent="0.25">
      <c r="A19">
        <v>403</v>
      </c>
      <c r="B19" t="s">
        <v>23</v>
      </c>
      <c r="C19" s="4"/>
      <c r="D19" s="4"/>
      <c r="E19" s="17" t="s">
        <v>33</v>
      </c>
      <c r="F19" s="4">
        <f>'VJP''s'!D7</f>
        <v>79</v>
      </c>
      <c r="G19" s="17"/>
      <c r="H19" s="4"/>
      <c r="I19" s="4">
        <v>270</v>
      </c>
      <c r="J19" s="4"/>
      <c r="K19" s="4">
        <v>609</v>
      </c>
      <c r="L19" s="4">
        <v>29.5</v>
      </c>
      <c r="M19" s="4"/>
      <c r="N19" s="19"/>
    </row>
    <row r="20" spans="1:14" x14ac:dyDescent="0.25">
      <c r="A20">
        <v>404</v>
      </c>
      <c r="B20" t="s">
        <v>73</v>
      </c>
      <c r="C20" s="4"/>
      <c r="D20" s="4"/>
      <c r="E20" s="17" t="s">
        <v>33</v>
      </c>
      <c r="F20" s="4">
        <f>'VJP''s'!D8</f>
        <v>3138.5600000000004</v>
      </c>
      <c r="G20" s="17"/>
      <c r="H20" s="4"/>
      <c r="I20" s="4">
        <v>8884.56</v>
      </c>
      <c r="J20">
        <v>5746</v>
      </c>
      <c r="K20" s="4"/>
      <c r="L20" s="4"/>
      <c r="M20" s="4"/>
      <c r="N20" s="19"/>
    </row>
    <row r="21" spans="1:14" x14ac:dyDescent="0.25">
      <c r="A21">
        <v>410</v>
      </c>
      <c r="B21" t="s">
        <v>3</v>
      </c>
      <c r="C21" s="4"/>
      <c r="D21" s="4"/>
      <c r="E21" s="17" t="s">
        <v>33</v>
      </c>
      <c r="F21" s="4"/>
      <c r="G21" s="17"/>
      <c r="H21" s="4"/>
      <c r="I21" s="4">
        <v>355.91</v>
      </c>
      <c r="J21" s="4"/>
      <c r="K21" s="4"/>
      <c r="L21" s="4"/>
    </row>
    <row r="22" spans="1:14" x14ac:dyDescent="0.25">
      <c r="A22">
        <v>420</v>
      </c>
      <c r="B22" t="s">
        <v>105</v>
      </c>
      <c r="C22" s="4"/>
      <c r="D22" s="4"/>
      <c r="E22" s="17" t="s">
        <v>33</v>
      </c>
      <c r="F22" s="4">
        <f>'VJP''s'!D10</f>
        <v>-2439.38</v>
      </c>
      <c r="G22" s="17" t="s">
        <v>33</v>
      </c>
      <c r="H22" s="4">
        <f>'VJP''s'!E10</f>
        <v>3000</v>
      </c>
      <c r="I22" s="4">
        <f>'Rabo rek'!H195</f>
        <v>2439.38</v>
      </c>
      <c r="J22" s="4">
        <f>H22</f>
        <v>3000</v>
      </c>
      <c r="K22" s="4"/>
      <c r="L22" s="4"/>
    </row>
    <row r="23" spans="1:14" x14ac:dyDescent="0.25">
      <c r="A23">
        <v>421</v>
      </c>
      <c r="B23" t="s">
        <v>60</v>
      </c>
      <c r="C23" s="4"/>
      <c r="D23" s="4"/>
      <c r="E23" s="17" t="s">
        <v>33</v>
      </c>
      <c r="F23" s="4">
        <f>'VJP''s'!D11</f>
        <v>0</v>
      </c>
      <c r="G23" s="17"/>
      <c r="H23" s="4"/>
      <c r="I23" s="4">
        <v>500</v>
      </c>
      <c r="J23" s="4"/>
      <c r="K23" s="4"/>
      <c r="L23" s="4"/>
      <c r="M23" t="s">
        <v>270</v>
      </c>
    </row>
    <row r="24" spans="1:14" x14ac:dyDescent="0.25">
      <c r="A24">
        <v>422</v>
      </c>
      <c r="B24" t="s">
        <v>120</v>
      </c>
      <c r="C24" s="4"/>
      <c r="D24" s="4">
        <v>1088.5</v>
      </c>
      <c r="E24" s="17" t="s">
        <v>33</v>
      </c>
      <c r="F24" s="4"/>
      <c r="G24" s="17"/>
      <c r="H24" s="4"/>
      <c r="I24" s="4">
        <v>348.78</v>
      </c>
      <c r="J24" s="4">
        <v>40</v>
      </c>
      <c r="K24" s="4"/>
      <c r="L24" s="4"/>
    </row>
    <row r="25" spans="1:14" x14ac:dyDescent="0.25">
      <c r="C25" s="4"/>
      <c r="D25" s="4"/>
      <c r="E25" s="17" t="s">
        <v>33</v>
      </c>
      <c r="F25" s="4">
        <f>'VJP''s'!D13</f>
        <v>1378.3899999999999</v>
      </c>
      <c r="G25" s="17"/>
      <c r="H25" s="4"/>
      <c r="I25" s="4"/>
      <c r="J25" s="4"/>
      <c r="K25" s="4"/>
      <c r="L25" s="4"/>
    </row>
    <row r="26" spans="1:14" x14ac:dyDescent="0.25">
      <c r="A26">
        <v>430</v>
      </c>
      <c r="B26" t="s">
        <v>12</v>
      </c>
      <c r="C26" s="4"/>
      <c r="D26" s="4"/>
      <c r="E26" s="17" t="s">
        <v>33</v>
      </c>
      <c r="F26" s="4">
        <f>'VJP''s'!D14</f>
        <v>0</v>
      </c>
      <c r="G26" s="17"/>
      <c r="H26" s="4"/>
      <c r="I26" s="4">
        <v>366.93</v>
      </c>
      <c r="J26" s="4"/>
      <c r="K26" s="4"/>
      <c r="L26" s="4"/>
    </row>
    <row r="27" spans="1:14" x14ac:dyDescent="0.25">
      <c r="B27" t="s">
        <v>277</v>
      </c>
      <c r="C27" s="4"/>
      <c r="D27" s="4"/>
      <c r="E27" s="17" t="s">
        <v>63</v>
      </c>
      <c r="F27" s="4"/>
      <c r="G27" s="17"/>
      <c r="H27" s="4">
        <v>15532</v>
      </c>
      <c r="I27" s="4">
        <v>17003.95</v>
      </c>
      <c r="J27" s="4"/>
      <c r="K27" s="4"/>
      <c r="L27" s="4"/>
    </row>
    <row r="28" spans="1:14" x14ac:dyDescent="0.25">
      <c r="A28">
        <v>431</v>
      </c>
      <c r="B28" t="s">
        <v>7</v>
      </c>
      <c r="C28" s="4"/>
      <c r="D28" s="4"/>
      <c r="E28" s="17" t="s">
        <v>33</v>
      </c>
      <c r="F28" s="4">
        <f>'VJP''s'!D15</f>
        <v>332.75</v>
      </c>
      <c r="G28" s="17"/>
      <c r="H28" s="4"/>
      <c r="I28" s="4">
        <v>272.25</v>
      </c>
      <c r="J28" s="4"/>
      <c r="K28" s="4"/>
      <c r="L28" s="4" t="s">
        <v>269</v>
      </c>
    </row>
    <row r="29" spans="1:14" x14ac:dyDescent="0.25">
      <c r="A29">
        <v>432</v>
      </c>
      <c r="B29" t="s">
        <v>112</v>
      </c>
      <c r="C29" s="4"/>
      <c r="D29" s="4"/>
      <c r="E29" s="17" t="s">
        <v>33</v>
      </c>
      <c r="F29" s="4">
        <f>'VJP''s'!D16</f>
        <v>0</v>
      </c>
      <c r="G29" s="17" t="s">
        <v>75</v>
      </c>
      <c r="H29" s="4"/>
      <c r="I29" s="4">
        <v>481.21</v>
      </c>
      <c r="J29" s="4"/>
      <c r="K29" s="4"/>
      <c r="L29" s="4"/>
    </row>
    <row r="30" spans="1:14" x14ac:dyDescent="0.25">
      <c r="A30">
        <v>440</v>
      </c>
      <c r="B30" t="s">
        <v>25</v>
      </c>
      <c r="C30" s="4"/>
      <c r="D30" s="4"/>
      <c r="E30" s="17"/>
      <c r="F30" s="4"/>
      <c r="G30" s="17"/>
      <c r="H30" s="4"/>
      <c r="I30" s="4"/>
      <c r="J30" s="4"/>
      <c r="K30" s="4"/>
      <c r="L30" s="4"/>
    </row>
    <row r="31" spans="1:14" x14ac:dyDescent="0.25">
      <c r="A31">
        <v>441</v>
      </c>
      <c r="B31" t="s">
        <v>278</v>
      </c>
      <c r="C31" s="4"/>
      <c r="D31" s="4"/>
      <c r="E31" s="17"/>
      <c r="F31" s="4"/>
      <c r="G31" s="17"/>
      <c r="H31" s="4"/>
      <c r="I31" s="4">
        <v>318.56</v>
      </c>
      <c r="J31" s="4"/>
      <c r="K31" s="4"/>
      <c r="L31" s="4"/>
    </row>
    <row r="32" spans="1:14" x14ac:dyDescent="0.25">
      <c r="B32" t="s">
        <v>279</v>
      </c>
      <c r="C32" s="4"/>
      <c r="D32" s="4"/>
      <c r="E32" s="17"/>
      <c r="F32" s="4"/>
      <c r="G32" s="17"/>
      <c r="H32" s="4"/>
      <c r="I32" s="4"/>
      <c r="J32" s="4"/>
      <c r="K32" s="4"/>
      <c r="L32" s="4"/>
    </row>
    <row r="33" spans="1:14" x14ac:dyDescent="0.25">
      <c r="A33">
        <v>450</v>
      </c>
      <c r="B33" t="s">
        <v>275</v>
      </c>
      <c r="C33" s="4"/>
      <c r="D33" s="4"/>
      <c r="E33" s="17" t="s">
        <v>33</v>
      </c>
      <c r="F33" s="4">
        <f>'VJP''s'!D17</f>
        <v>4489.49</v>
      </c>
      <c r="G33" s="17"/>
      <c r="H33" s="4"/>
      <c r="I33" s="4">
        <v>1527.41</v>
      </c>
      <c r="J33" s="4"/>
      <c r="K33" s="4"/>
      <c r="L33" s="4"/>
    </row>
    <row r="34" spans="1:14" x14ac:dyDescent="0.25">
      <c r="B34" t="s">
        <v>276</v>
      </c>
      <c r="C34" s="4"/>
      <c r="D34" s="4"/>
      <c r="E34" s="4"/>
      <c r="F34" s="4"/>
      <c r="G34" s="17"/>
      <c r="H34" s="4"/>
      <c r="I34" s="4">
        <v>2962.08</v>
      </c>
      <c r="J34" s="4"/>
      <c r="K34" s="4"/>
      <c r="L34" s="4"/>
    </row>
    <row r="35" spans="1:14" x14ac:dyDescent="0.25">
      <c r="A35">
        <v>804</v>
      </c>
      <c r="B35" t="s">
        <v>274</v>
      </c>
      <c r="C35" s="4"/>
      <c r="D35" s="4"/>
      <c r="E35" s="4"/>
      <c r="F35" s="4"/>
      <c r="G35" s="17"/>
      <c r="H35" s="4"/>
      <c r="I35" s="4">
        <v>1053.3900000000001</v>
      </c>
      <c r="J35" s="4"/>
      <c r="K35" s="4"/>
      <c r="L35" s="4"/>
    </row>
    <row r="36" spans="1:14" x14ac:dyDescent="0.25">
      <c r="C36" s="4"/>
      <c r="D36" s="4"/>
      <c r="E36" s="17"/>
      <c r="F36" s="4"/>
      <c r="G36" s="17"/>
      <c r="H36" s="4"/>
      <c r="I36" s="4"/>
      <c r="J36" s="4"/>
      <c r="K36" s="4"/>
      <c r="L36" s="4"/>
    </row>
    <row r="37" spans="1:14" x14ac:dyDescent="0.25">
      <c r="A37">
        <v>901</v>
      </c>
      <c r="B37" t="s">
        <v>24</v>
      </c>
      <c r="C37" s="4"/>
      <c r="D37" s="4"/>
      <c r="E37" s="17"/>
      <c r="F37" s="4"/>
      <c r="G37" s="17" t="s">
        <v>33</v>
      </c>
      <c r="H37" s="4"/>
      <c r="I37" s="4"/>
      <c r="J37" s="4">
        <v>7000</v>
      </c>
      <c r="K37" s="4"/>
      <c r="L37" s="4"/>
    </row>
    <row r="38" spans="1:14" x14ac:dyDescent="0.25">
      <c r="A38">
        <v>904</v>
      </c>
      <c r="B38" t="s">
        <v>80</v>
      </c>
      <c r="C38" s="4"/>
      <c r="D38" s="4"/>
      <c r="E38" s="17"/>
      <c r="F38" s="4"/>
      <c r="G38" s="17"/>
      <c r="H38" s="4"/>
      <c r="I38" s="4"/>
      <c r="J38" s="4"/>
      <c r="K38" s="4"/>
      <c r="L38" s="4"/>
    </row>
    <row r="39" spans="1:14" x14ac:dyDescent="0.25">
      <c r="A39">
        <v>905</v>
      </c>
      <c r="B39" t="s">
        <v>122</v>
      </c>
      <c r="C39" s="4"/>
      <c r="D39" s="4"/>
      <c r="E39" s="17"/>
      <c r="F39" s="4"/>
      <c r="G39" s="17"/>
      <c r="H39" s="4"/>
      <c r="I39" s="4"/>
      <c r="J39" s="4">
        <v>224.72</v>
      </c>
      <c r="K39" s="4">
        <v>224.72</v>
      </c>
      <c r="L39" s="4"/>
    </row>
    <row r="40" spans="1:14" x14ac:dyDescent="0.25">
      <c r="A40">
        <v>930</v>
      </c>
      <c r="B40" s="17" t="s">
        <v>101</v>
      </c>
      <c r="C40" s="4"/>
      <c r="D40" s="4"/>
      <c r="E40" s="17"/>
      <c r="F40" s="4"/>
      <c r="H40" s="4"/>
      <c r="I40" s="4"/>
      <c r="J40" s="4"/>
      <c r="K40" s="4"/>
      <c r="L40" s="4"/>
    </row>
    <row r="41" spans="1:14" x14ac:dyDescent="0.25">
      <c r="B41" s="17"/>
      <c r="C41" s="4"/>
      <c r="D41" s="4"/>
      <c r="E41" s="17"/>
      <c r="F41" s="4"/>
      <c r="H41" s="4"/>
      <c r="I41" s="4"/>
      <c r="J41" s="4"/>
      <c r="K41" s="4"/>
      <c r="L41" s="4"/>
    </row>
    <row r="42" spans="1:14" x14ac:dyDescent="0.25">
      <c r="C42" s="4">
        <f>SUM(C4:C40)</f>
        <v>25163.8</v>
      </c>
      <c r="D42" s="4">
        <f>SUM(D4:D40)</f>
        <v>25788.5</v>
      </c>
      <c r="E42" s="4"/>
      <c r="F42" s="4">
        <f>SUM(F4:F40)</f>
        <v>3478.81</v>
      </c>
      <c r="G42" s="4"/>
      <c r="H42" s="4">
        <f>SUM(H4:H40)</f>
        <v>26430.69</v>
      </c>
      <c r="I42" s="4">
        <f>SUM(I4:I40)</f>
        <v>36784.410000000003</v>
      </c>
      <c r="J42" s="4">
        <f>SUM(J4:J40)</f>
        <v>16010.72</v>
      </c>
      <c r="K42" s="4">
        <f>SUM(K4:K40)</f>
        <v>27499.56</v>
      </c>
      <c r="L42" s="4">
        <f>SUM(L4:L40)</f>
        <v>24729.5</v>
      </c>
    </row>
    <row r="43" spans="1:14" ht="15.75" x14ac:dyDescent="0.25">
      <c r="B43" s="17" t="s">
        <v>57</v>
      </c>
      <c r="F43" s="4"/>
      <c r="G43" s="4"/>
      <c r="H43" s="4"/>
      <c r="I43" s="4">
        <f>J42-I42</f>
        <v>-20773.690000000002</v>
      </c>
      <c r="J43" s="4"/>
      <c r="K43" s="4"/>
      <c r="L43" s="4">
        <f>K42-L42</f>
        <v>2770.0600000000013</v>
      </c>
      <c r="M43" s="53">
        <v>-5647</v>
      </c>
      <c r="N43" s="4"/>
    </row>
    <row r="44" spans="1:14" x14ac:dyDescent="0.25">
      <c r="F44" s="4"/>
      <c r="G44" s="4"/>
      <c r="H44" s="4"/>
      <c r="I44" s="4">
        <f>I42+I43</f>
        <v>16010.720000000001</v>
      </c>
      <c r="J44" s="4">
        <f>J42+J43</f>
        <v>16010.72</v>
      </c>
      <c r="K44" s="4">
        <f>K42+K43</f>
        <v>27499.56</v>
      </c>
      <c r="L44" s="4">
        <f>L42+L43</f>
        <v>27499.56</v>
      </c>
    </row>
    <row r="45" spans="1:14" x14ac:dyDescent="0.25">
      <c r="B45" t="s">
        <v>255</v>
      </c>
      <c r="C45" t="s">
        <v>256</v>
      </c>
      <c r="F45" s="4">
        <v>5000</v>
      </c>
      <c r="G45" s="4"/>
      <c r="H45" s="4"/>
      <c r="I45" s="4"/>
      <c r="J45" s="4"/>
      <c r="K45" s="4"/>
      <c r="L45" s="4"/>
    </row>
    <row r="46" spans="1:14" x14ac:dyDescent="0.25">
      <c r="C46" t="s">
        <v>257</v>
      </c>
      <c r="F46">
        <v>224.72</v>
      </c>
    </row>
    <row r="47" spans="1:14" x14ac:dyDescent="0.25">
      <c r="C47" t="s">
        <v>258</v>
      </c>
      <c r="F47">
        <v>60.5</v>
      </c>
    </row>
    <row r="48" spans="1:14" x14ac:dyDescent="0.25">
      <c r="C48" t="s">
        <v>210</v>
      </c>
      <c r="F48" s="4">
        <v>418</v>
      </c>
    </row>
    <row r="50" spans="2:6" x14ac:dyDescent="0.25">
      <c r="F50" s="4">
        <f>SUM(F45:F49)</f>
        <v>5703.22</v>
      </c>
    </row>
    <row r="52" spans="2:6" x14ac:dyDescent="0.25">
      <c r="B52" t="s">
        <v>77</v>
      </c>
      <c r="C52" t="s">
        <v>260</v>
      </c>
      <c r="F52">
        <v>500</v>
      </c>
    </row>
    <row r="53" spans="2:6" x14ac:dyDescent="0.25">
      <c r="C53" t="s">
        <v>261</v>
      </c>
      <c r="F53">
        <v>20.420000000000002</v>
      </c>
    </row>
    <row r="54" spans="2:6" x14ac:dyDescent="0.25">
      <c r="F54">
        <v>519</v>
      </c>
    </row>
  </sheetData>
  <pageMargins left="0.7" right="0.7" top="0.75" bottom="0.75" header="0.3" footer="0.3"/>
  <pageSetup paperSize="9" scale="72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206"/>
  <sheetViews>
    <sheetView zoomScaleNormal="100" workbookViewId="0">
      <pane ySplit="4" topLeftCell="A174" activePane="bottomLeft" state="frozen"/>
      <selection pane="bottomLeft" activeCell="Q196" sqref="Q196"/>
    </sheetView>
  </sheetViews>
  <sheetFormatPr defaultRowHeight="15" x14ac:dyDescent="0.25"/>
  <cols>
    <col min="1" max="1" width="12.85546875" customWidth="1"/>
    <col min="2" max="2" width="35.5703125" customWidth="1"/>
    <col min="3" max="3" width="11" customWidth="1"/>
    <col min="4" max="4" width="10.42578125" customWidth="1"/>
    <col min="5" max="5" width="10.7109375" customWidth="1"/>
    <col min="6" max="6" width="10.85546875" customWidth="1"/>
    <col min="7" max="7" width="9.85546875" customWidth="1"/>
    <col min="9" max="9" width="9" customWidth="1"/>
    <col min="10" max="10" width="7.5703125" customWidth="1"/>
    <col min="11" max="12" width="12.42578125" customWidth="1"/>
    <col min="13" max="14" width="14.28515625" customWidth="1"/>
    <col min="15" max="15" width="13.85546875" customWidth="1"/>
    <col min="16" max="16" width="10.140625" customWidth="1"/>
    <col min="17" max="17" width="14.28515625" customWidth="1"/>
    <col min="18" max="18" width="11.42578125" customWidth="1"/>
    <col min="19" max="19" width="14.140625" customWidth="1"/>
    <col min="20" max="20" width="15.42578125" customWidth="1"/>
    <col min="21" max="21" width="13.42578125" customWidth="1"/>
    <col min="22" max="22" width="17.140625" customWidth="1"/>
    <col min="23" max="23" width="11.5703125" customWidth="1"/>
    <col min="24" max="24" width="4.42578125" customWidth="1"/>
  </cols>
  <sheetData>
    <row r="1" spans="1:24" x14ac:dyDescent="0.25">
      <c r="A1" s="25">
        <v>2025</v>
      </c>
    </row>
    <row r="2" spans="1:24" x14ac:dyDescent="0.25">
      <c r="A2" s="1" t="s">
        <v>9</v>
      </c>
    </row>
    <row r="3" spans="1:24" x14ac:dyDescent="0.25">
      <c r="A3" s="1" t="s">
        <v>10</v>
      </c>
    </row>
    <row r="4" spans="1:24" ht="45" x14ac:dyDescent="0.25">
      <c r="A4" s="2" t="s">
        <v>0</v>
      </c>
      <c r="B4" s="2" t="s">
        <v>1</v>
      </c>
      <c r="C4" s="2" t="s">
        <v>59</v>
      </c>
      <c r="D4" s="2" t="s">
        <v>99</v>
      </c>
      <c r="E4" s="2" t="s">
        <v>2</v>
      </c>
      <c r="F4" s="2" t="s">
        <v>3</v>
      </c>
      <c r="G4" s="26" t="s">
        <v>56</v>
      </c>
      <c r="H4" s="2" t="s">
        <v>78</v>
      </c>
      <c r="I4" s="26" t="s">
        <v>60</v>
      </c>
      <c r="J4" s="2" t="s">
        <v>7</v>
      </c>
      <c r="K4" s="2" t="s">
        <v>11</v>
      </c>
      <c r="L4" s="26" t="s">
        <v>112</v>
      </c>
      <c r="M4" s="2" t="s">
        <v>12</v>
      </c>
      <c r="N4" s="2" t="s">
        <v>179</v>
      </c>
      <c r="O4" s="26" t="s">
        <v>79</v>
      </c>
      <c r="P4" s="26" t="s">
        <v>80</v>
      </c>
      <c r="Q4" s="27" t="s">
        <v>70</v>
      </c>
      <c r="R4" s="2" t="s">
        <v>97</v>
      </c>
      <c r="S4" s="2" t="s">
        <v>129</v>
      </c>
      <c r="T4" s="2" t="s">
        <v>272</v>
      </c>
      <c r="U4" s="2" t="s">
        <v>113</v>
      </c>
      <c r="V4" s="2" t="s">
        <v>4</v>
      </c>
      <c r="X4" s="2" t="s">
        <v>29</v>
      </c>
    </row>
    <row r="5" spans="1:24" x14ac:dyDescent="0.25">
      <c r="B5" t="s">
        <v>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>
        <v>8605.6</v>
      </c>
      <c r="W5" s="4"/>
    </row>
    <row r="6" spans="1:24" x14ac:dyDescent="0.25">
      <c r="A6" s="75">
        <v>45658</v>
      </c>
      <c r="B6" t="s">
        <v>130</v>
      </c>
      <c r="C6" s="4"/>
      <c r="D6" s="4"/>
      <c r="E6" s="4"/>
      <c r="F6" s="4">
        <v>-20.059999999999999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>
        <f>SUM(C6:U6)</f>
        <v>-20.059999999999999</v>
      </c>
      <c r="W6" s="4"/>
    </row>
    <row r="7" spans="1:24" x14ac:dyDescent="0.25">
      <c r="A7" s="75">
        <v>45662</v>
      </c>
      <c r="B7" t="s">
        <v>131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>
        <v>-29.5</v>
      </c>
      <c r="T7" s="4"/>
      <c r="U7" s="4"/>
      <c r="V7" s="4">
        <f t="shared" ref="V7:V73" si="0">SUM(C7:U7)</f>
        <v>-29.5</v>
      </c>
      <c r="W7" s="4"/>
    </row>
    <row r="8" spans="1:24" x14ac:dyDescent="0.25">
      <c r="A8" s="75">
        <v>45665</v>
      </c>
      <c r="B8" t="s">
        <v>132</v>
      </c>
      <c r="C8" s="4">
        <v>-1322.53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>
        <f t="shared" si="0"/>
        <v>-1322.53</v>
      </c>
      <c r="W8" s="4"/>
    </row>
    <row r="9" spans="1:24" x14ac:dyDescent="0.25">
      <c r="A9" s="75">
        <v>45668</v>
      </c>
      <c r="B9" t="s">
        <v>133</v>
      </c>
      <c r="C9" s="4"/>
      <c r="D9" s="4"/>
      <c r="E9" s="4"/>
      <c r="F9" s="4"/>
      <c r="G9" s="4"/>
      <c r="H9" s="4"/>
      <c r="I9" s="4"/>
      <c r="J9" s="4"/>
      <c r="K9" s="4"/>
      <c r="L9" s="4">
        <v>-117.96</v>
      </c>
      <c r="M9" s="4"/>
      <c r="N9" s="4"/>
      <c r="O9" s="4"/>
      <c r="P9" s="4"/>
      <c r="Q9" s="4"/>
      <c r="R9" s="4"/>
      <c r="S9" s="4"/>
      <c r="T9" s="4"/>
      <c r="U9" s="4"/>
      <c r="V9" s="4">
        <f t="shared" si="0"/>
        <v>-117.96</v>
      </c>
      <c r="W9" s="4"/>
    </row>
    <row r="10" spans="1:24" x14ac:dyDescent="0.25">
      <c r="A10" s="75">
        <v>45668</v>
      </c>
      <c r="B10" t="s">
        <v>134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>
        <v>-50.99</v>
      </c>
      <c r="N10" s="4"/>
      <c r="O10" s="4"/>
      <c r="P10" s="4"/>
      <c r="Q10" s="4"/>
      <c r="R10" s="4"/>
      <c r="S10" s="4"/>
      <c r="T10" s="4"/>
      <c r="U10" s="4"/>
      <c r="V10" s="4">
        <f t="shared" si="0"/>
        <v>-50.99</v>
      </c>
      <c r="W10" s="4"/>
    </row>
    <row r="11" spans="1:24" x14ac:dyDescent="0.25">
      <c r="A11" s="75">
        <v>45671</v>
      </c>
      <c r="B11" t="s">
        <v>135</v>
      </c>
      <c r="C11" s="4">
        <v>-6.99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>
        <f t="shared" si="0"/>
        <v>-6.99</v>
      </c>
      <c r="W11" s="4"/>
    </row>
    <row r="12" spans="1:24" x14ac:dyDescent="0.25">
      <c r="A12" s="75">
        <v>45673</v>
      </c>
      <c r="B12" t="s">
        <v>136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-8.25</v>
      </c>
      <c r="N12" s="4"/>
      <c r="O12" s="4"/>
      <c r="P12" s="4"/>
      <c r="Q12" s="4"/>
      <c r="R12" s="4"/>
      <c r="S12" s="4"/>
      <c r="T12" s="4"/>
      <c r="U12" s="4"/>
      <c r="V12" s="4">
        <f t="shared" si="0"/>
        <v>-8.25</v>
      </c>
      <c r="W12" s="4"/>
    </row>
    <row r="13" spans="1:24" x14ac:dyDescent="0.25">
      <c r="A13" s="75">
        <v>45677</v>
      </c>
      <c r="B13" t="s">
        <v>137</v>
      </c>
      <c r="C13" s="4"/>
      <c r="D13" s="4"/>
      <c r="E13" s="4">
        <v>-32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>
        <f t="shared" si="0"/>
        <v>-32</v>
      </c>
      <c r="W13" s="4"/>
    </row>
    <row r="14" spans="1:24" x14ac:dyDescent="0.25">
      <c r="A14" s="75">
        <v>45680</v>
      </c>
      <c r="B14" t="s">
        <v>112</v>
      </c>
      <c r="C14" s="4"/>
      <c r="D14" s="4"/>
      <c r="E14" s="4"/>
      <c r="F14" s="4"/>
      <c r="G14" s="4"/>
      <c r="H14" s="4"/>
      <c r="I14" s="4"/>
      <c r="J14" s="4"/>
      <c r="K14" s="4"/>
      <c r="L14" s="4">
        <v>-363.25</v>
      </c>
      <c r="M14" s="4"/>
      <c r="N14" s="4"/>
      <c r="O14" s="4"/>
      <c r="P14" s="4"/>
      <c r="Q14" s="4"/>
      <c r="R14" s="4"/>
      <c r="S14" s="4"/>
      <c r="T14" s="4"/>
      <c r="U14" s="4"/>
      <c r="V14" s="4">
        <f t="shared" si="0"/>
        <v>-363.25</v>
      </c>
      <c r="W14" s="4"/>
    </row>
    <row r="15" spans="1:24" x14ac:dyDescent="0.25">
      <c r="A15" s="75">
        <v>45689</v>
      </c>
      <c r="B15" t="s">
        <v>3</v>
      </c>
      <c r="C15" s="4"/>
      <c r="D15" s="4"/>
      <c r="E15" s="4"/>
      <c r="F15" s="4">
        <v>-19.739999999999998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>
        <f t="shared" si="0"/>
        <v>-19.739999999999998</v>
      </c>
      <c r="W15" s="4"/>
    </row>
    <row r="16" spans="1:24" x14ac:dyDescent="0.25">
      <c r="A16" s="75">
        <v>45692</v>
      </c>
      <c r="B16" t="s">
        <v>138</v>
      </c>
      <c r="C16" s="4"/>
      <c r="D16" s="4"/>
      <c r="E16" s="4"/>
      <c r="F16" s="4"/>
      <c r="G16" s="4"/>
      <c r="H16" s="4"/>
      <c r="I16" s="4"/>
      <c r="J16" s="4"/>
      <c r="K16" s="4">
        <v>-120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>
        <f t="shared" si="0"/>
        <v>-120</v>
      </c>
      <c r="W16" s="4"/>
    </row>
    <row r="17" spans="1:23" x14ac:dyDescent="0.25">
      <c r="A17" s="75">
        <v>45695</v>
      </c>
      <c r="B17" t="s">
        <v>139</v>
      </c>
      <c r="C17" s="4"/>
      <c r="D17" s="4"/>
      <c r="E17" s="4">
        <v>609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>
        <f t="shared" si="0"/>
        <v>609</v>
      </c>
      <c r="W17" s="4"/>
    </row>
    <row r="18" spans="1:23" x14ac:dyDescent="0.25">
      <c r="A18" s="75">
        <v>45699</v>
      </c>
      <c r="B18" t="s">
        <v>135</v>
      </c>
      <c r="C18" s="4">
        <v>-6.99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>
        <f t="shared" si="0"/>
        <v>-6.99</v>
      </c>
      <c r="W18" s="4"/>
    </row>
    <row r="19" spans="1:23" x14ac:dyDescent="0.25">
      <c r="A19" s="75">
        <v>45699</v>
      </c>
      <c r="B19" t="s">
        <v>140</v>
      </c>
      <c r="C19" s="4"/>
      <c r="D19" s="4"/>
      <c r="E19" s="4"/>
      <c r="F19" s="4"/>
      <c r="G19" s="4"/>
      <c r="H19" s="4"/>
      <c r="I19" s="4"/>
      <c r="J19" s="4"/>
      <c r="K19" s="4">
        <v>-46.38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>
        <f t="shared" si="0"/>
        <v>-46.38</v>
      </c>
      <c r="W19" s="4"/>
    </row>
    <row r="20" spans="1:23" x14ac:dyDescent="0.25">
      <c r="A20" s="75">
        <v>45701</v>
      </c>
      <c r="B20" t="s">
        <v>141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>
        <v>-5</v>
      </c>
      <c r="N20" s="4"/>
      <c r="O20" s="4"/>
      <c r="P20" s="4"/>
      <c r="Q20" s="4"/>
      <c r="R20" s="4"/>
      <c r="S20" s="4"/>
      <c r="T20" s="4"/>
      <c r="U20" s="4"/>
      <c r="V20" s="4">
        <f t="shared" si="0"/>
        <v>-5</v>
      </c>
      <c r="W20" s="4"/>
    </row>
    <row r="21" spans="1:23" x14ac:dyDescent="0.25">
      <c r="A21" s="75">
        <v>45705</v>
      </c>
      <c r="B21" t="s">
        <v>142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>
        <v>15</v>
      </c>
      <c r="R21" s="4"/>
      <c r="S21" s="4"/>
      <c r="T21" s="4"/>
      <c r="U21" s="4"/>
      <c r="V21" s="4">
        <f t="shared" si="0"/>
        <v>15</v>
      </c>
      <c r="W21" s="4"/>
    </row>
    <row r="22" spans="1:23" x14ac:dyDescent="0.25">
      <c r="A22" s="75">
        <v>45709</v>
      </c>
      <c r="B22" t="s">
        <v>136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>
        <v>-5</v>
      </c>
      <c r="N22" s="4"/>
      <c r="O22" s="4"/>
      <c r="P22" s="4"/>
      <c r="Q22" s="4"/>
      <c r="R22" s="4"/>
      <c r="S22" s="4"/>
      <c r="T22" s="4"/>
      <c r="U22" s="4"/>
      <c r="V22" s="4">
        <f t="shared" si="0"/>
        <v>-5</v>
      </c>
      <c r="W22" s="4"/>
    </row>
    <row r="23" spans="1:23" x14ac:dyDescent="0.25">
      <c r="A23" s="75">
        <v>45715</v>
      </c>
      <c r="B23" t="s">
        <v>143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>
        <v>60</v>
      </c>
      <c r="R23" s="4"/>
      <c r="S23" s="4"/>
      <c r="T23" s="4"/>
      <c r="U23" s="4"/>
      <c r="V23" s="4">
        <f t="shared" si="0"/>
        <v>60</v>
      </c>
      <c r="W23" s="4"/>
    </row>
    <row r="24" spans="1:23" x14ac:dyDescent="0.25">
      <c r="A24" s="75">
        <v>45716</v>
      </c>
      <c r="B24" t="s">
        <v>143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>
        <v>37.5</v>
      </c>
      <c r="R24" s="4"/>
      <c r="S24" s="4"/>
      <c r="T24" s="4"/>
      <c r="U24" s="4"/>
      <c r="V24" s="4">
        <f t="shared" si="0"/>
        <v>37.5</v>
      </c>
      <c r="W24" s="4"/>
    </row>
    <row r="25" spans="1:23" x14ac:dyDescent="0.25">
      <c r="A25" s="75">
        <v>45717</v>
      </c>
      <c r="B25" t="s">
        <v>144</v>
      </c>
      <c r="C25" s="4"/>
      <c r="D25" s="4"/>
      <c r="E25" s="4"/>
      <c r="F25" s="4">
        <v>-20.3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>
        <f t="shared" si="0"/>
        <v>-20.3</v>
      </c>
      <c r="W25" s="4"/>
    </row>
    <row r="26" spans="1:23" x14ac:dyDescent="0.25">
      <c r="A26" s="75">
        <v>45721</v>
      </c>
      <c r="B26" t="s">
        <v>7</v>
      </c>
      <c r="C26" s="4"/>
      <c r="D26" s="4"/>
      <c r="E26" s="4"/>
      <c r="F26" s="4"/>
      <c r="G26" s="4"/>
      <c r="H26" s="4"/>
      <c r="I26" s="4"/>
      <c r="J26" s="4">
        <v>-453.75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>
        <f t="shared" si="0"/>
        <v>-453.75</v>
      </c>
      <c r="W26" s="4"/>
    </row>
    <row r="27" spans="1:23" x14ac:dyDescent="0.25">
      <c r="A27" s="75">
        <v>45721</v>
      </c>
      <c r="B27" t="s">
        <v>143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>
        <v>55</v>
      </c>
      <c r="R27" s="4"/>
      <c r="S27" s="4"/>
      <c r="T27" s="4"/>
      <c r="U27" s="4"/>
      <c r="V27" s="4">
        <f t="shared" si="0"/>
        <v>55</v>
      </c>
      <c r="W27" s="4"/>
    </row>
    <row r="28" spans="1:23" x14ac:dyDescent="0.25">
      <c r="A28" s="75">
        <v>45722</v>
      </c>
      <c r="B28" t="s">
        <v>136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-5.25</v>
      </c>
      <c r="N28" s="4"/>
      <c r="O28" s="4"/>
      <c r="P28" s="4"/>
      <c r="Q28" s="4"/>
      <c r="R28" s="4"/>
      <c r="S28" s="4"/>
      <c r="T28" s="4"/>
      <c r="U28" s="4"/>
      <c r="V28" s="4">
        <f t="shared" si="0"/>
        <v>-5.25</v>
      </c>
      <c r="W28" s="4"/>
    </row>
    <row r="29" spans="1:23" x14ac:dyDescent="0.25">
      <c r="A29" s="75">
        <v>45722</v>
      </c>
      <c r="B29" t="s">
        <v>145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>
        <v>-14.97</v>
      </c>
      <c r="R29" s="4"/>
      <c r="S29" s="4"/>
      <c r="T29" s="4"/>
      <c r="U29" s="4"/>
      <c r="V29" s="4">
        <f t="shared" si="0"/>
        <v>-14.97</v>
      </c>
      <c r="W29" s="4"/>
    </row>
    <row r="30" spans="1:23" x14ac:dyDescent="0.25">
      <c r="A30" s="75">
        <v>45722</v>
      </c>
      <c r="B30" t="s">
        <v>143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>
        <v>102.5</v>
      </c>
      <c r="R30" s="4"/>
      <c r="S30" s="4"/>
      <c r="T30" s="4"/>
      <c r="U30" s="4"/>
      <c r="V30" s="4">
        <f t="shared" si="0"/>
        <v>102.5</v>
      </c>
      <c r="W30" s="4"/>
    </row>
    <row r="31" spans="1:23" x14ac:dyDescent="0.25">
      <c r="A31" s="75">
        <v>45723</v>
      </c>
      <c r="B31" t="s">
        <v>146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>
        <v>-29.5</v>
      </c>
      <c r="R31" s="4"/>
      <c r="S31" s="4"/>
      <c r="T31" s="4"/>
      <c r="U31" s="4"/>
      <c r="V31" s="4">
        <f t="shared" si="0"/>
        <v>-29.5</v>
      </c>
      <c r="W31" s="4"/>
    </row>
    <row r="32" spans="1:23" x14ac:dyDescent="0.25">
      <c r="A32" s="75">
        <v>45723</v>
      </c>
      <c r="B32" t="s">
        <v>143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>
        <v>195</v>
      </c>
      <c r="R32" s="4"/>
      <c r="S32" s="4"/>
      <c r="T32" s="4"/>
      <c r="U32" s="4"/>
      <c r="V32" s="4">
        <f t="shared" si="0"/>
        <v>195</v>
      </c>
      <c r="W32" s="4"/>
    </row>
    <row r="33" spans="1:23" x14ac:dyDescent="0.25">
      <c r="A33" s="75">
        <v>45723</v>
      </c>
      <c r="B33" t="s">
        <v>147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>
        <v>325</v>
      </c>
      <c r="R33" s="4"/>
      <c r="S33" s="4"/>
      <c r="T33" s="4"/>
      <c r="U33" s="4"/>
      <c r="V33" s="4">
        <f t="shared" si="0"/>
        <v>325</v>
      </c>
      <c r="W33" s="4"/>
    </row>
    <row r="34" spans="1:23" x14ac:dyDescent="0.25">
      <c r="A34" s="75">
        <v>45729</v>
      </c>
      <c r="B34" t="s">
        <v>150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>
        <v>-17.5</v>
      </c>
      <c r="R34" s="4"/>
      <c r="S34" s="4"/>
      <c r="T34" s="4"/>
      <c r="U34" s="4"/>
      <c r="V34" s="4">
        <f t="shared" si="0"/>
        <v>-17.5</v>
      </c>
      <c r="W34" s="4"/>
    </row>
    <row r="35" spans="1:23" x14ac:dyDescent="0.25">
      <c r="A35" s="75">
        <v>45723</v>
      </c>
      <c r="B35" t="s">
        <v>143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>
        <v>85</v>
      </c>
      <c r="R35" s="4"/>
      <c r="S35" s="4"/>
      <c r="T35" s="4"/>
      <c r="U35" s="4"/>
      <c r="V35" s="4">
        <f t="shared" si="0"/>
        <v>85</v>
      </c>
      <c r="W35" s="4"/>
    </row>
    <row r="36" spans="1:23" x14ac:dyDescent="0.25">
      <c r="A36" s="75">
        <v>45726</v>
      </c>
      <c r="B36" t="s">
        <v>148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>
        <v>-475</v>
      </c>
      <c r="R36" s="4"/>
      <c r="S36" s="4"/>
      <c r="T36" s="4"/>
      <c r="U36" s="4"/>
      <c r="V36" s="4">
        <f t="shared" si="0"/>
        <v>-475</v>
      </c>
      <c r="W36" s="4"/>
    </row>
    <row r="37" spans="1:23" x14ac:dyDescent="0.25">
      <c r="A37" s="75">
        <v>45727</v>
      </c>
      <c r="B37" t="s">
        <v>135</v>
      </c>
      <c r="C37" s="4">
        <v>-6.99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>
        <f t="shared" si="0"/>
        <v>-6.99</v>
      </c>
      <c r="W37" s="4"/>
    </row>
    <row r="38" spans="1:23" x14ac:dyDescent="0.25">
      <c r="A38" s="75">
        <v>45729</v>
      </c>
      <c r="B38" t="s">
        <v>149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>
        <v>-907.5</v>
      </c>
      <c r="R38" s="4"/>
      <c r="S38" s="4"/>
      <c r="T38" s="4"/>
      <c r="U38" s="4"/>
      <c r="V38" s="4">
        <f t="shared" si="0"/>
        <v>-907.5</v>
      </c>
      <c r="W38" s="4"/>
    </row>
    <row r="39" spans="1:23" x14ac:dyDescent="0.25">
      <c r="A39" s="75">
        <v>45729</v>
      </c>
      <c r="B39" t="s">
        <v>143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>
        <v>60</v>
      </c>
      <c r="R39" s="4"/>
      <c r="S39" s="4"/>
      <c r="T39" s="4"/>
      <c r="U39" s="4"/>
      <c r="V39" s="4">
        <f t="shared" si="0"/>
        <v>60</v>
      </c>
      <c r="W39" s="4"/>
    </row>
    <row r="40" spans="1:23" x14ac:dyDescent="0.25">
      <c r="A40" s="75">
        <v>45732</v>
      </c>
      <c r="B40" t="s">
        <v>151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>
        <v>565</v>
      </c>
      <c r="R40" s="4"/>
      <c r="S40" s="4"/>
      <c r="T40" s="4"/>
      <c r="U40" s="4"/>
      <c r="V40" s="4">
        <f t="shared" si="0"/>
        <v>565</v>
      </c>
      <c r="W40" s="4"/>
    </row>
    <row r="41" spans="1:23" x14ac:dyDescent="0.25">
      <c r="A41" s="75">
        <v>45733</v>
      </c>
      <c r="B41" t="s">
        <v>152</v>
      </c>
      <c r="C41" s="4"/>
      <c r="D41" s="4"/>
      <c r="E41" s="4"/>
      <c r="F41" s="4"/>
      <c r="G41" s="4"/>
      <c r="H41" s="4"/>
      <c r="I41" s="4"/>
      <c r="J41" s="4">
        <v>60.5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>
        <f t="shared" si="0"/>
        <v>60.5</v>
      </c>
      <c r="W41" s="4"/>
    </row>
    <row r="42" spans="1:23" x14ac:dyDescent="0.25">
      <c r="A42" s="75">
        <v>45733</v>
      </c>
      <c r="B42" t="s">
        <v>153</v>
      </c>
      <c r="C42" s="4"/>
      <c r="D42" s="4"/>
      <c r="E42" s="4"/>
      <c r="F42" s="4"/>
      <c r="G42" s="4"/>
      <c r="H42" s="4"/>
      <c r="I42" s="4"/>
      <c r="J42" s="4">
        <v>60.5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>
        <f t="shared" si="0"/>
        <v>60.5</v>
      </c>
      <c r="W42" s="4"/>
    </row>
    <row r="43" spans="1:23" x14ac:dyDescent="0.25">
      <c r="A43" s="75">
        <v>45735</v>
      </c>
      <c r="B43" t="s">
        <v>151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>
        <v>470</v>
      </c>
      <c r="R43" s="4"/>
      <c r="S43" s="4"/>
      <c r="T43" s="4"/>
      <c r="U43" s="4"/>
      <c r="V43" s="4">
        <f t="shared" si="0"/>
        <v>470</v>
      </c>
      <c r="W43" s="4"/>
    </row>
    <row r="44" spans="1:23" x14ac:dyDescent="0.25">
      <c r="A44" s="75">
        <v>45740</v>
      </c>
      <c r="B44" t="s">
        <v>151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>
        <v>235</v>
      </c>
      <c r="R44" s="4"/>
      <c r="S44" s="4"/>
      <c r="T44" s="4"/>
      <c r="U44" s="4"/>
      <c r="V44" s="4">
        <f t="shared" si="0"/>
        <v>235</v>
      </c>
      <c r="W44" s="4"/>
    </row>
    <row r="45" spans="1:23" x14ac:dyDescent="0.25">
      <c r="A45" s="75">
        <v>45742</v>
      </c>
      <c r="B45" t="s">
        <v>154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>
        <v>-30</v>
      </c>
      <c r="N45" s="4"/>
      <c r="O45" s="4"/>
      <c r="P45" s="4"/>
      <c r="Q45" s="4"/>
      <c r="R45" s="4"/>
      <c r="S45" s="4"/>
      <c r="T45" s="4"/>
      <c r="U45" s="4"/>
      <c r="V45" s="4">
        <f t="shared" si="0"/>
        <v>-30</v>
      </c>
      <c r="W45" s="4"/>
    </row>
    <row r="46" spans="1:23" x14ac:dyDescent="0.25">
      <c r="A46" s="75">
        <v>45743</v>
      </c>
      <c r="B46" t="s">
        <v>151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>
        <v>112.5</v>
      </c>
      <c r="R46" s="4"/>
      <c r="S46" s="4"/>
      <c r="T46" s="4"/>
      <c r="U46" s="4"/>
      <c r="V46" s="4">
        <f t="shared" si="0"/>
        <v>112.5</v>
      </c>
      <c r="W46" s="4"/>
    </row>
    <row r="47" spans="1:23" x14ac:dyDescent="0.25">
      <c r="A47" s="75">
        <v>45745</v>
      </c>
      <c r="B47" t="s">
        <v>151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>
        <v>196</v>
      </c>
      <c r="R47" s="4"/>
      <c r="S47" s="4"/>
      <c r="T47" s="4"/>
      <c r="U47" s="4"/>
      <c r="V47" s="4">
        <f t="shared" si="0"/>
        <v>196</v>
      </c>
      <c r="W47" s="4"/>
    </row>
    <row r="48" spans="1:23" x14ac:dyDescent="0.25">
      <c r="A48" s="75">
        <v>45748</v>
      </c>
      <c r="B48" t="s">
        <v>144</v>
      </c>
      <c r="C48" s="4"/>
      <c r="D48" s="4"/>
      <c r="E48" s="4"/>
      <c r="F48" s="4">
        <v>-32.450000000000003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>
        <f t="shared" si="0"/>
        <v>-32.450000000000003</v>
      </c>
      <c r="W48" s="4"/>
    </row>
    <row r="49" spans="1:23" x14ac:dyDescent="0.25">
      <c r="A49" s="75">
        <v>45749</v>
      </c>
      <c r="B49" t="s">
        <v>155</v>
      </c>
      <c r="C49" s="4">
        <v>-121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>
        <f t="shared" si="0"/>
        <v>-121</v>
      </c>
      <c r="W49" s="4"/>
    </row>
    <row r="50" spans="1:23" x14ac:dyDescent="0.25">
      <c r="A50" s="75">
        <v>45749</v>
      </c>
      <c r="B50" t="s">
        <v>151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>
        <v>60</v>
      </c>
      <c r="R50" s="4"/>
      <c r="S50" s="4"/>
      <c r="T50" s="4"/>
      <c r="U50" s="4"/>
      <c r="V50" s="4">
        <f t="shared" si="0"/>
        <v>60</v>
      </c>
      <c r="W50" s="4"/>
    </row>
    <row r="51" spans="1:23" x14ac:dyDescent="0.25">
      <c r="A51" s="75">
        <v>45749</v>
      </c>
      <c r="B51" t="s">
        <v>151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>
        <v>160</v>
      </c>
      <c r="R51" s="4"/>
      <c r="S51" s="4"/>
      <c r="T51" s="4"/>
      <c r="U51" s="4"/>
      <c r="V51" s="4">
        <f t="shared" si="0"/>
        <v>160</v>
      </c>
      <c r="W51" s="4"/>
    </row>
    <row r="52" spans="1:23" x14ac:dyDescent="0.25">
      <c r="A52" s="75">
        <v>45751</v>
      </c>
      <c r="B52" t="s">
        <v>156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>
        <v>-11</v>
      </c>
      <c r="R52" s="4"/>
      <c r="S52" s="4"/>
      <c r="T52" s="4"/>
      <c r="U52" s="4"/>
      <c r="V52" s="4">
        <f t="shared" si="0"/>
        <v>-11</v>
      </c>
      <c r="W52" s="4"/>
    </row>
    <row r="53" spans="1:23" x14ac:dyDescent="0.25">
      <c r="A53" s="75">
        <v>45751</v>
      </c>
      <c r="B53" t="s">
        <v>157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>
        <v>40</v>
      </c>
      <c r="R53" s="4"/>
      <c r="S53" s="4"/>
      <c r="T53" s="4"/>
      <c r="U53" s="4"/>
      <c r="V53" s="4">
        <f t="shared" si="0"/>
        <v>40</v>
      </c>
      <c r="W53" s="4"/>
    </row>
    <row r="54" spans="1:23" x14ac:dyDescent="0.25">
      <c r="A54" s="75">
        <v>45751</v>
      </c>
      <c r="B54" t="s">
        <v>158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>
        <v>-480</v>
      </c>
      <c r="R54" s="4"/>
      <c r="S54" s="4"/>
      <c r="T54" s="4"/>
      <c r="U54" s="4"/>
      <c r="V54" s="4">
        <f t="shared" si="0"/>
        <v>-480</v>
      </c>
      <c r="W54" s="4"/>
    </row>
    <row r="55" spans="1:23" x14ac:dyDescent="0.25">
      <c r="A55" s="75">
        <v>45754</v>
      </c>
      <c r="B55" t="s">
        <v>159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>
        <v>-200</v>
      </c>
      <c r="R55" s="4"/>
      <c r="S55" s="4"/>
      <c r="T55" s="4"/>
      <c r="U55" s="4"/>
      <c r="V55" s="4">
        <f t="shared" si="0"/>
        <v>-200</v>
      </c>
      <c r="W55" s="4"/>
    </row>
    <row r="56" spans="1:23" x14ac:dyDescent="0.25">
      <c r="A56" s="75">
        <v>45751</v>
      </c>
      <c r="B56" t="s">
        <v>160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>
        <v>160</v>
      </c>
      <c r="R56" s="4"/>
      <c r="S56" s="4"/>
      <c r="T56" s="4"/>
      <c r="U56" s="4"/>
      <c r="V56" s="4">
        <f t="shared" si="0"/>
        <v>160</v>
      </c>
      <c r="W56" s="4"/>
    </row>
    <row r="57" spans="1:23" x14ac:dyDescent="0.25">
      <c r="A57" s="75">
        <v>45753</v>
      </c>
      <c r="B57" t="s">
        <v>161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>
        <v>10</v>
      </c>
      <c r="P57" s="4"/>
      <c r="Q57" s="4"/>
      <c r="R57" s="4"/>
      <c r="S57" s="4"/>
      <c r="T57" s="4"/>
      <c r="U57" s="4"/>
      <c r="V57" s="4">
        <f t="shared" si="0"/>
        <v>10</v>
      </c>
      <c r="W57" s="4"/>
    </row>
    <row r="58" spans="1:23" x14ac:dyDescent="0.25">
      <c r="A58" s="75">
        <v>45753</v>
      </c>
      <c r="B58" t="s">
        <v>161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>
        <v>30</v>
      </c>
      <c r="P58" s="4"/>
      <c r="Q58" s="4"/>
      <c r="R58" s="4"/>
      <c r="S58" s="4"/>
      <c r="T58" s="4"/>
      <c r="U58" s="4"/>
      <c r="V58" s="4">
        <f t="shared" si="0"/>
        <v>30</v>
      </c>
      <c r="W58" s="4"/>
    </row>
    <row r="59" spans="1:23" x14ac:dyDescent="0.25">
      <c r="A59" s="75">
        <v>45754</v>
      </c>
      <c r="B59" t="s">
        <v>162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>
        <v>-375</v>
      </c>
      <c r="R59" s="4"/>
      <c r="S59" s="4"/>
      <c r="T59" s="4"/>
      <c r="U59" s="4"/>
      <c r="V59" s="4">
        <f t="shared" si="0"/>
        <v>-375</v>
      </c>
      <c r="W59" s="4"/>
    </row>
    <row r="60" spans="1:23" x14ac:dyDescent="0.25">
      <c r="A60" s="75">
        <v>45755</v>
      </c>
      <c r="B60" t="s">
        <v>163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>
        <v>-21</v>
      </c>
      <c r="R60" s="4"/>
      <c r="S60" s="4"/>
      <c r="T60" s="4"/>
      <c r="U60" s="4"/>
      <c r="V60" s="4">
        <f t="shared" si="0"/>
        <v>-21</v>
      </c>
      <c r="W60" s="4"/>
    </row>
    <row r="61" spans="1:23" x14ac:dyDescent="0.25">
      <c r="A61" s="75">
        <v>45755</v>
      </c>
      <c r="B61" t="s">
        <v>164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>
        <v>30</v>
      </c>
      <c r="R61" s="4"/>
      <c r="S61" s="4"/>
      <c r="T61" s="4"/>
      <c r="U61" s="4"/>
      <c r="V61" s="4">
        <f t="shared" si="0"/>
        <v>30</v>
      </c>
      <c r="W61" s="4"/>
    </row>
    <row r="62" spans="1:23" x14ac:dyDescent="0.25">
      <c r="A62" s="75">
        <v>45755</v>
      </c>
      <c r="B62" t="s">
        <v>165</v>
      </c>
      <c r="C62" s="4"/>
      <c r="D62" s="4"/>
      <c r="E62" s="4"/>
      <c r="F62" s="4">
        <v>-0.56999999999999995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>
        <f t="shared" si="0"/>
        <v>-0.56999999999999995</v>
      </c>
      <c r="W62" s="4"/>
    </row>
    <row r="63" spans="1:23" x14ac:dyDescent="0.25">
      <c r="A63" s="75">
        <v>45755</v>
      </c>
      <c r="B63" t="s">
        <v>149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>
        <v>-1367.3</v>
      </c>
      <c r="R63" s="4"/>
      <c r="S63" s="4"/>
      <c r="T63" s="4"/>
      <c r="U63" s="4"/>
      <c r="V63" s="4">
        <f t="shared" si="0"/>
        <v>-1367.3</v>
      </c>
      <c r="W63" s="4"/>
    </row>
    <row r="64" spans="1:23" x14ac:dyDescent="0.25">
      <c r="A64" s="75">
        <v>45758</v>
      </c>
      <c r="B64" t="s">
        <v>135</v>
      </c>
      <c r="C64" s="4">
        <v>-6.99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>
        <f t="shared" si="0"/>
        <v>-6.99</v>
      </c>
      <c r="W64" s="4"/>
    </row>
    <row r="65" spans="1:23" x14ac:dyDescent="0.25">
      <c r="A65" s="75">
        <v>45758</v>
      </c>
      <c r="B65" t="s">
        <v>166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>
        <v>-348.78</v>
      </c>
      <c r="P65" s="4"/>
      <c r="Q65" s="4"/>
      <c r="R65" s="4"/>
      <c r="S65" s="4"/>
      <c r="T65" s="4"/>
      <c r="U65" s="4"/>
      <c r="V65" s="4">
        <f t="shared" si="0"/>
        <v>-348.78</v>
      </c>
      <c r="W65" s="4"/>
    </row>
    <row r="66" spans="1:23" x14ac:dyDescent="0.25">
      <c r="A66" s="75">
        <v>45761</v>
      </c>
      <c r="B66" t="s">
        <v>167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>
        <v>-100</v>
      </c>
      <c r="R66" s="4"/>
      <c r="S66" s="4"/>
      <c r="T66" s="4"/>
      <c r="U66" s="4"/>
      <c r="V66" s="4">
        <f t="shared" si="0"/>
        <v>-100</v>
      </c>
      <c r="W66" s="4"/>
    </row>
    <row r="67" spans="1:23" x14ac:dyDescent="0.25">
      <c r="A67" s="75">
        <v>45776</v>
      </c>
      <c r="B67" t="s">
        <v>168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>
        <v>80</v>
      </c>
      <c r="R67" s="4"/>
      <c r="S67" s="4"/>
      <c r="T67" s="4"/>
      <c r="U67" s="4"/>
      <c r="V67" s="4">
        <f t="shared" si="0"/>
        <v>80</v>
      </c>
      <c r="W67" s="4"/>
    </row>
    <row r="68" spans="1:23" x14ac:dyDescent="0.25">
      <c r="A68" s="75">
        <v>45778</v>
      </c>
      <c r="B68" t="s">
        <v>144</v>
      </c>
      <c r="C68" s="4"/>
      <c r="D68" s="4"/>
      <c r="E68" s="4"/>
      <c r="F68" s="4">
        <v>-23.25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>
        <f t="shared" si="0"/>
        <v>-23.25</v>
      </c>
      <c r="W68" s="4"/>
    </row>
    <row r="69" spans="1:23" x14ac:dyDescent="0.25">
      <c r="A69" s="75">
        <v>45784</v>
      </c>
      <c r="B69" t="s">
        <v>169</v>
      </c>
      <c r="C69" s="4"/>
      <c r="D69" s="4"/>
      <c r="E69" s="4"/>
      <c r="F69" s="4"/>
      <c r="G69" s="4"/>
      <c r="H69" s="4">
        <v>-20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>
        <f t="shared" si="0"/>
        <v>-20</v>
      </c>
      <c r="W69" s="4"/>
    </row>
    <row r="70" spans="1:23" x14ac:dyDescent="0.25">
      <c r="A70" s="75">
        <v>45784</v>
      </c>
      <c r="B70" t="s">
        <v>170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>
        <v>80</v>
      </c>
      <c r="R70" s="4"/>
      <c r="S70" s="4"/>
      <c r="T70" s="4"/>
      <c r="U70" s="4"/>
      <c r="V70" s="4">
        <f t="shared" si="0"/>
        <v>80</v>
      </c>
      <c r="W70" s="4"/>
    </row>
    <row r="71" spans="1:23" x14ac:dyDescent="0.25">
      <c r="A71" s="75">
        <v>45784</v>
      </c>
      <c r="B71" t="s">
        <v>171</v>
      </c>
      <c r="C71" s="4"/>
      <c r="D71" s="4"/>
      <c r="E71" s="4">
        <v>-192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>
        <f t="shared" si="0"/>
        <v>-192</v>
      </c>
      <c r="W71" s="4"/>
    </row>
    <row r="72" spans="1:23" x14ac:dyDescent="0.25">
      <c r="A72" s="75">
        <v>45789</v>
      </c>
      <c r="B72" t="s">
        <v>172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>
        <v>20</v>
      </c>
      <c r="R72" s="4"/>
      <c r="S72" s="4"/>
      <c r="T72" s="4"/>
      <c r="U72" s="4"/>
      <c r="V72" s="4">
        <f t="shared" si="0"/>
        <v>20</v>
      </c>
      <c r="W72" s="4"/>
    </row>
    <row r="73" spans="1:23" x14ac:dyDescent="0.25">
      <c r="A73" s="75">
        <v>45790</v>
      </c>
      <c r="B73" t="s">
        <v>135</v>
      </c>
      <c r="C73" s="4">
        <v>-6.99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>
        <f t="shared" si="0"/>
        <v>-6.99</v>
      </c>
      <c r="W73" s="4"/>
    </row>
    <row r="74" spans="1:23" x14ac:dyDescent="0.25">
      <c r="A74" s="75">
        <v>45791</v>
      </c>
      <c r="B74" t="s">
        <v>173</v>
      </c>
      <c r="C74" s="4"/>
      <c r="D74" s="4"/>
      <c r="E74" s="4"/>
      <c r="F74" s="4"/>
      <c r="G74" s="4"/>
      <c r="H74" s="4">
        <v>-644.5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>
        <f t="shared" ref="V74:V138" si="1">SUM(C74:U74)</f>
        <v>-644.5</v>
      </c>
      <c r="W74" s="4"/>
    </row>
    <row r="75" spans="1:23" x14ac:dyDescent="0.25">
      <c r="A75" s="75">
        <v>45791</v>
      </c>
      <c r="B75" t="s">
        <v>174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>
        <v>-1000</v>
      </c>
      <c r="R75" s="4"/>
      <c r="S75" s="4"/>
      <c r="T75" s="4"/>
      <c r="U75" s="4"/>
      <c r="V75" s="4">
        <f t="shared" si="1"/>
        <v>-1000</v>
      </c>
      <c r="W75" s="4"/>
    </row>
    <row r="76" spans="1:23" x14ac:dyDescent="0.25">
      <c r="A76" s="75">
        <v>45792</v>
      </c>
      <c r="B76" t="s">
        <v>170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>
        <v>20</v>
      </c>
      <c r="R76" s="4"/>
      <c r="S76" s="4"/>
      <c r="T76" s="4"/>
      <c r="U76" s="4"/>
      <c r="V76" s="4">
        <f t="shared" si="1"/>
        <v>20</v>
      </c>
      <c r="W76" s="4"/>
    </row>
    <row r="77" spans="1:23" x14ac:dyDescent="0.25">
      <c r="A77" s="75">
        <v>45793</v>
      </c>
      <c r="B77" t="s">
        <v>175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>
        <v>-446.8</v>
      </c>
      <c r="R77" s="4"/>
      <c r="S77" s="4"/>
      <c r="T77" s="4"/>
      <c r="U77" s="4"/>
      <c r="V77" s="4">
        <f t="shared" si="1"/>
        <v>-446.8</v>
      </c>
      <c r="W77" s="4"/>
    </row>
    <row r="78" spans="1:23" x14ac:dyDescent="0.25">
      <c r="A78" s="75">
        <v>45793</v>
      </c>
      <c r="B78" t="s">
        <v>176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>
        <v>-20.46</v>
      </c>
      <c r="R78" s="4"/>
      <c r="S78" s="4"/>
      <c r="T78" s="4"/>
      <c r="U78" s="4"/>
      <c r="V78" s="4">
        <f t="shared" si="1"/>
        <v>-20.46</v>
      </c>
      <c r="W78" s="4"/>
    </row>
    <row r="79" spans="1:23" x14ac:dyDescent="0.25">
      <c r="A79" s="75">
        <v>45793</v>
      </c>
      <c r="B79" t="s">
        <v>177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>
        <v>60</v>
      </c>
      <c r="R79" s="4"/>
      <c r="S79" s="4"/>
      <c r="T79" s="4"/>
      <c r="U79" s="4"/>
      <c r="V79" s="4">
        <f t="shared" si="1"/>
        <v>60</v>
      </c>
      <c r="W79" s="4"/>
    </row>
    <row r="80" spans="1:23" x14ac:dyDescent="0.25">
      <c r="A80" s="75">
        <v>45793</v>
      </c>
      <c r="B80" t="s">
        <v>177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>
        <v>40</v>
      </c>
      <c r="R80" s="4"/>
      <c r="S80" s="4"/>
      <c r="T80" s="4"/>
      <c r="U80" s="4"/>
      <c r="V80" s="4">
        <f t="shared" si="1"/>
        <v>40</v>
      </c>
      <c r="W80" s="4"/>
    </row>
    <row r="81" spans="1:23" x14ac:dyDescent="0.25">
      <c r="A81" s="75">
        <v>45797</v>
      </c>
      <c r="B81" t="s">
        <v>178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>
        <v>1980</v>
      </c>
      <c r="O81" s="4"/>
      <c r="P81" s="4"/>
      <c r="Q81" s="4"/>
      <c r="R81" s="4"/>
      <c r="S81" s="4"/>
      <c r="T81" s="4"/>
      <c r="U81" s="4"/>
      <c r="V81" s="4">
        <f t="shared" si="1"/>
        <v>1980</v>
      </c>
      <c r="W81" s="4"/>
    </row>
    <row r="82" spans="1:23" x14ac:dyDescent="0.25">
      <c r="A82" s="75">
        <v>45798</v>
      </c>
      <c r="B82" t="s">
        <v>178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>
        <v>1980</v>
      </c>
      <c r="O82" s="4"/>
      <c r="P82" s="4"/>
      <c r="Q82" s="4"/>
      <c r="R82" s="4"/>
      <c r="S82" s="4"/>
      <c r="T82" s="4"/>
      <c r="U82" s="4"/>
      <c r="V82" s="4">
        <f t="shared" si="1"/>
        <v>1980</v>
      </c>
      <c r="W82" s="4"/>
    </row>
    <row r="83" spans="1:23" x14ac:dyDescent="0.25">
      <c r="A83" s="75">
        <v>45798</v>
      </c>
      <c r="B83" t="s">
        <v>178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>
        <v>1980</v>
      </c>
      <c r="O83" s="4"/>
      <c r="P83" s="4"/>
      <c r="Q83" s="4"/>
      <c r="R83" s="4"/>
      <c r="S83" s="4"/>
      <c r="T83" s="4"/>
      <c r="U83" s="4"/>
      <c r="V83" s="4">
        <f t="shared" si="1"/>
        <v>1980</v>
      </c>
      <c r="W83" s="4"/>
    </row>
    <row r="84" spans="1:23" x14ac:dyDescent="0.25">
      <c r="A84" s="75">
        <v>45800</v>
      </c>
      <c r="B84" t="s">
        <v>178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>
        <v>1650</v>
      </c>
      <c r="O84" s="4"/>
      <c r="P84" s="4"/>
      <c r="Q84" s="4"/>
      <c r="R84" s="4"/>
      <c r="S84" s="4"/>
      <c r="T84" s="4"/>
      <c r="U84" s="4"/>
      <c r="V84" s="4">
        <f t="shared" si="1"/>
        <v>1650</v>
      </c>
      <c r="W84" s="4"/>
    </row>
    <row r="85" spans="1:23" x14ac:dyDescent="0.25">
      <c r="A85" s="75">
        <v>45801</v>
      </c>
      <c r="B85" t="s">
        <v>178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>
        <v>1925</v>
      </c>
      <c r="O85" s="4"/>
      <c r="P85" s="4"/>
      <c r="Q85" s="4"/>
      <c r="R85" s="4"/>
      <c r="S85" s="4"/>
      <c r="T85" s="4"/>
      <c r="U85" s="4"/>
      <c r="V85" s="4">
        <f t="shared" si="1"/>
        <v>1925</v>
      </c>
      <c r="W85" s="4"/>
    </row>
    <row r="86" spans="1:23" x14ac:dyDescent="0.25">
      <c r="A86" s="75">
        <v>45802</v>
      </c>
      <c r="B86" t="s">
        <v>178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>
        <v>2310</v>
      </c>
      <c r="O86" s="4"/>
      <c r="P86" s="4"/>
      <c r="Q86" s="4"/>
      <c r="R86" s="4"/>
      <c r="S86" s="4"/>
      <c r="T86" s="4"/>
      <c r="U86" s="4"/>
      <c r="V86" s="4">
        <f t="shared" si="1"/>
        <v>2310</v>
      </c>
      <c r="W86" s="4"/>
    </row>
    <row r="87" spans="1:23" x14ac:dyDescent="0.25">
      <c r="A87" s="75">
        <v>45803</v>
      </c>
      <c r="B87" t="s">
        <v>178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>
        <v>2090</v>
      </c>
      <c r="O87" s="4"/>
      <c r="P87" s="4"/>
      <c r="Q87" s="4"/>
      <c r="R87" s="4"/>
      <c r="S87" s="4"/>
      <c r="T87" s="4"/>
      <c r="U87" s="4"/>
      <c r="V87" s="4">
        <f t="shared" si="1"/>
        <v>2090</v>
      </c>
      <c r="W87" s="4"/>
    </row>
    <row r="88" spans="1:23" x14ac:dyDescent="0.25">
      <c r="A88" s="75">
        <v>45804</v>
      </c>
      <c r="B88" t="s">
        <v>178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>
        <v>1100</v>
      </c>
      <c r="O88" s="4"/>
      <c r="P88" s="4"/>
      <c r="Q88" s="4"/>
      <c r="R88" s="4"/>
      <c r="S88" s="4"/>
      <c r="T88" s="4"/>
      <c r="U88" s="4"/>
      <c r="V88" s="4">
        <f t="shared" si="1"/>
        <v>1100</v>
      </c>
      <c r="W88" s="4"/>
    </row>
    <row r="89" spans="1:23" x14ac:dyDescent="0.25">
      <c r="A89" s="75">
        <v>45807</v>
      </c>
      <c r="B89" t="s">
        <v>180</v>
      </c>
      <c r="C89" s="4"/>
      <c r="D89" s="4"/>
      <c r="E89" s="4"/>
      <c r="F89" s="4"/>
      <c r="G89" s="4"/>
      <c r="H89" s="4">
        <v>-72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>
        <f t="shared" si="1"/>
        <v>-72</v>
      </c>
      <c r="W89" s="4"/>
    </row>
    <row r="90" spans="1:23" x14ac:dyDescent="0.25">
      <c r="A90" s="75">
        <v>45810</v>
      </c>
      <c r="B90" t="s">
        <v>178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>
        <v>110</v>
      </c>
      <c r="O90" s="4"/>
      <c r="P90" s="4"/>
      <c r="Q90" s="4"/>
      <c r="R90" s="4"/>
      <c r="S90" s="4"/>
      <c r="T90" s="4"/>
      <c r="U90" s="4"/>
      <c r="V90" s="4">
        <f t="shared" si="1"/>
        <v>110</v>
      </c>
      <c r="W90" s="4"/>
    </row>
    <row r="91" spans="1:23" x14ac:dyDescent="0.25">
      <c r="A91" s="75">
        <v>45810</v>
      </c>
      <c r="B91" t="s">
        <v>171</v>
      </c>
      <c r="C91" s="4"/>
      <c r="D91" s="4"/>
      <c r="E91" s="4">
        <v>-32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>
        <f t="shared" si="1"/>
        <v>-32</v>
      </c>
      <c r="W91" s="4"/>
    </row>
    <row r="92" spans="1:23" x14ac:dyDescent="0.25">
      <c r="A92" s="75">
        <v>45811</v>
      </c>
      <c r="B92" t="s">
        <v>181</v>
      </c>
      <c r="C92" s="4"/>
      <c r="D92" s="4"/>
      <c r="E92" s="4"/>
      <c r="F92" s="4"/>
      <c r="G92" s="4"/>
      <c r="H92" s="4">
        <v>-30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>
        <f t="shared" si="1"/>
        <v>-30</v>
      </c>
      <c r="W92" s="4"/>
    </row>
    <row r="93" spans="1:23" x14ac:dyDescent="0.25">
      <c r="A93" s="75">
        <v>45811</v>
      </c>
      <c r="B93" t="s">
        <v>240</v>
      </c>
      <c r="C93" s="4"/>
      <c r="D93" s="4"/>
      <c r="E93" s="4"/>
      <c r="F93" s="4"/>
      <c r="G93" s="4"/>
      <c r="H93" s="4">
        <v>-36.25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>
        <f t="shared" si="1"/>
        <v>-36.25</v>
      </c>
      <c r="W93" s="4"/>
    </row>
    <row r="94" spans="1:23" x14ac:dyDescent="0.25">
      <c r="A94" s="75">
        <v>45809</v>
      </c>
      <c r="B94" t="s">
        <v>3</v>
      </c>
      <c r="C94" s="4"/>
      <c r="D94" s="4"/>
      <c r="E94" s="4"/>
      <c r="F94" s="4">
        <v>-42.11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>
        <f t="shared" si="1"/>
        <v>-42.11</v>
      </c>
      <c r="W94" s="4"/>
    </row>
    <row r="95" spans="1:23" x14ac:dyDescent="0.25">
      <c r="A95" s="75">
        <v>45813</v>
      </c>
      <c r="B95" t="s">
        <v>181</v>
      </c>
      <c r="C95" s="4"/>
      <c r="D95" s="4"/>
      <c r="E95" s="4"/>
      <c r="F95" s="4"/>
      <c r="G95" s="4"/>
      <c r="H95" s="4">
        <v>-60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>
        <f t="shared" si="1"/>
        <v>-60</v>
      </c>
      <c r="W95" s="4"/>
    </row>
    <row r="96" spans="1:23" x14ac:dyDescent="0.25">
      <c r="A96" s="75">
        <v>45819</v>
      </c>
      <c r="B96" t="s">
        <v>271</v>
      </c>
      <c r="C96" s="4"/>
      <c r="D96" s="4"/>
      <c r="E96" s="4"/>
      <c r="F96" s="4"/>
      <c r="G96" s="4"/>
      <c r="H96" s="4">
        <v>-140.97999999999999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>
        <f t="shared" si="1"/>
        <v>-140.97999999999999</v>
      </c>
      <c r="W96" s="4"/>
    </row>
    <row r="97" spans="1:23" x14ac:dyDescent="0.25">
      <c r="A97" s="75">
        <v>45819</v>
      </c>
      <c r="B97" t="s">
        <v>241</v>
      </c>
      <c r="C97" s="4"/>
      <c r="D97" s="4"/>
      <c r="E97" s="4"/>
      <c r="F97" s="4"/>
      <c r="G97" s="4"/>
      <c r="H97" s="4">
        <v>45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>
        <f t="shared" si="1"/>
        <v>45</v>
      </c>
      <c r="W97" s="4"/>
    </row>
    <row r="98" spans="1:23" x14ac:dyDescent="0.25">
      <c r="A98" s="75">
        <v>45821</v>
      </c>
      <c r="B98" t="s">
        <v>135</v>
      </c>
      <c r="C98" s="4">
        <v>-6.99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>
        <f t="shared" si="1"/>
        <v>-6.99</v>
      </c>
      <c r="W98" s="4"/>
    </row>
    <row r="99" spans="1:23" x14ac:dyDescent="0.25">
      <c r="A99" s="75">
        <v>45821</v>
      </c>
      <c r="B99" t="s">
        <v>182</v>
      </c>
      <c r="C99" s="4"/>
      <c r="D99" s="4"/>
      <c r="E99" s="4"/>
      <c r="F99" s="4"/>
      <c r="G99" s="4"/>
      <c r="H99" s="4">
        <v>-72.3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>
        <f t="shared" si="1"/>
        <v>-72.3</v>
      </c>
      <c r="W99" s="4"/>
    </row>
    <row r="100" spans="1:23" x14ac:dyDescent="0.25">
      <c r="A100" s="75">
        <v>45821</v>
      </c>
      <c r="B100" t="s">
        <v>182</v>
      </c>
      <c r="C100" s="4"/>
      <c r="D100" s="4"/>
      <c r="E100" s="4"/>
      <c r="F100" s="4"/>
      <c r="G100" s="4"/>
      <c r="H100" s="4">
        <v>-82.4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>
        <f t="shared" si="1"/>
        <v>-82.4</v>
      </c>
      <c r="W100" s="4"/>
    </row>
    <row r="101" spans="1:23" x14ac:dyDescent="0.25">
      <c r="A101" s="75">
        <v>45824</v>
      </c>
      <c r="B101" t="s">
        <v>183</v>
      </c>
      <c r="C101" s="4"/>
      <c r="D101" s="4"/>
      <c r="E101" s="4"/>
      <c r="F101" s="4"/>
      <c r="G101" s="4"/>
      <c r="H101" s="4">
        <v>-85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>
        <f t="shared" si="1"/>
        <v>-85</v>
      </c>
      <c r="W101" s="4"/>
    </row>
    <row r="102" spans="1:23" x14ac:dyDescent="0.25">
      <c r="A102" s="75">
        <v>45824</v>
      </c>
      <c r="B102" t="s">
        <v>183</v>
      </c>
      <c r="C102" s="4"/>
      <c r="D102" s="4"/>
      <c r="E102" s="4"/>
      <c r="F102" s="4"/>
      <c r="G102" s="4"/>
      <c r="H102" s="4">
        <v>-55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>
        <f t="shared" si="1"/>
        <v>-55</v>
      </c>
      <c r="W102" s="4"/>
    </row>
    <row r="103" spans="1:23" x14ac:dyDescent="0.25">
      <c r="A103" s="75">
        <v>45821</v>
      </c>
      <c r="B103" t="s">
        <v>182</v>
      </c>
      <c r="C103" s="4"/>
      <c r="D103" s="4"/>
      <c r="E103" s="4"/>
      <c r="F103" s="4"/>
      <c r="G103" s="4"/>
      <c r="H103" s="4">
        <v>-46.4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>
        <f t="shared" si="1"/>
        <v>-46.4</v>
      </c>
      <c r="W103" s="4"/>
    </row>
    <row r="104" spans="1:23" x14ac:dyDescent="0.25">
      <c r="A104" s="75">
        <v>45824</v>
      </c>
      <c r="B104" t="s">
        <v>183</v>
      </c>
      <c r="C104" s="4"/>
      <c r="D104" s="4"/>
      <c r="E104" s="4"/>
      <c r="F104" s="4"/>
      <c r="G104" s="4"/>
      <c r="H104" s="4">
        <v>-85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>
        <f t="shared" si="1"/>
        <v>-85</v>
      </c>
      <c r="W104" s="4"/>
    </row>
    <row r="105" spans="1:23" x14ac:dyDescent="0.25">
      <c r="A105" s="75">
        <v>45821</v>
      </c>
      <c r="B105" t="s">
        <v>184</v>
      </c>
      <c r="C105" s="4"/>
      <c r="D105" s="4"/>
      <c r="E105" s="4"/>
      <c r="F105" s="4"/>
      <c r="G105" s="4"/>
      <c r="H105" s="4">
        <v>60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>
        <f t="shared" si="1"/>
        <v>60</v>
      </c>
      <c r="W105" s="4"/>
    </row>
    <row r="106" spans="1:23" x14ac:dyDescent="0.25">
      <c r="A106" s="75">
        <v>45821</v>
      </c>
      <c r="B106" t="s">
        <v>185</v>
      </c>
      <c r="C106" s="4"/>
      <c r="D106" s="4"/>
      <c r="E106" s="4"/>
      <c r="F106" s="4"/>
      <c r="G106" s="4"/>
      <c r="H106" s="4">
        <v>-449.6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f t="shared" si="1"/>
        <v>-449.6</v>
      </c>
      <c r="W106" s="4"/>
    </row>
    <row r="107" spans="1:23" x14ac:dyDescent="0.25">
      <c r="A107" s="75">
        <v>45824</v>
      </c>
      <c r="B107" t="s">
        <v>183</v>
      </c>
      <c r="C107" s="4"/>
      <c r="D107" s="4"/>
      <c r="E107" s="4"/>
      <c r="F107" s="4"/>
      <c r="G107" s="4"/>
      <c r="H107" s="4">
        <v>-25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>
        <f t="shared" si="1"/>
        <v>-25</v>
      </c>
      <c r="W107" s="4"/>
    </row>
    <row r="108" spans="1:23" x14ac:dyDescent="0.25">
      <c r="A108" s="75">
        <v>45824</v>
      </c>
      <c r="B108" t="s">
        <v>183</v>
      </c>
      <c r="C108" s="4"/>
      <c r="D108" s="4"/>
      <c r="E108" s="4"/>
      <c r="F108" s="4"/>
      <c r="G108" s="4"/>
      <c r="H108" s="4">
        <v>-155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>
        <f t="shared" si="1"/>
        <v>-155</v>
      </c>
      <c r="W108" s="4"/>
    </row>
    <row r="109" spans="1:23" x14ac:dyDescent="0.25">
      <c r="A109" s="75">
        <v>45824</v>
      </c>
      <c r="B109" t="s">
        <v>186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>
        <v>110</v>
      </c>
      <c r="O109" s="4"/>
      <c r="P109" s="4"/>
      <c r="Q109" s="4"/>
      <c r="R109" s="4"/>
      <c r="S109" s="4"/>
      <c r="T109" s="4"/>
      <c r="U109" s="4"/>
      <c r="V109" s="4">
        <f t="shared" si="1"/>
        <v>110</v>
      </c>
      <c r="W109" s="4"/>
    </row>
    <row r="110" spans="1:23" x14ac:dyDescent="0.25">
      <c r="A110" s="75">
        <v>45825</v>
      </c>
      <c r="B110" t="s">
        <v>187</v>
      </c>
      <c r="C110" s="4"/>
      <c r="D110" s="4"/>
      <c r="E110" s="4"/>
      <c r="F110" s="4"/>
      <c r="G110" s="4"/>
      <c r="H110" s="4">
        <v>930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>
        <f t="shared" si="1"/>
        <v>930</v>
      </c>
      <c r="W110" s="4"/>
    </row>
    <row r="111" spans="1:23" x14ac:dyDescent="0.25">
      <c r="A111" s="75">
        <v>45825</v>
      </c>
      <c r="B111" t="s">
        <v>188</v>
      </c>
      <c r="C111" s="4"/>
      <c r="D111" s="4"/>
      <c r="E111" s="4"/>
      <c r="F111" s="4">
        <v>-17.670000000000002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>
        <f t="shared" si="1"/>
        <v>-17.670000000000002</v>
      </c>
      <c r="W111" s="4"/>
    </row>
    <row r="112" spans="1:23" x14ac:dyDescent="0.25">
      <c r="A112" s="75">
        <v>45826</v>
      </c>
      <c r="B112" t="s">
        <v>183</v>
      </c>
      <c r="C112" s="4"/>
      <c r="D112" s="4"/>
      <c r="E112" s="4"/>
      <c r="F112" s="4"/>
      <c r="G112" s="4"/>
      <c r="H112" s="4">
        <v>-110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>
        <f t="shared" si="1"/>
        <v>-110</v>
      </c>
      <c r="W112" s="4"/>
    </row>
    <row r="113" spans="1:23" x14ac:dyDescent="0.25">
      <c r="A113" s="75">
        <v>45839</v>
      </c>
      <c r="B113" t="s">
        <v>3</v>
      </c>
      <c r="C113" s="4"/>
      <c r="D113" s="4"/>
      <c r="E113" s="4"/>
      <c r="F113" s="4">
        <v>-25.82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>
        <f t="shared" si="1"/>
        <v>-25.82</v>
      </c>
      <c r="W113" s="4"/>
    </row>
    <row r="114" spans="1:23" x14ac:dyDescent="0.25">
      <c r="A114" s="75">
        <v>45841</v>
      </c>
      <c r="B114" t="s">
        <v>183</v>
      </c>
      <c r="C114" s="4"/>
      <c r="D114" s="4"/>
      <c r="E114" s="4"/>
      <c r="F114" s="4"/>
      <c r="G114" s="4"/>
      <c r="H114" s="4">
        <v>-55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>
        <f t="shared" si="1"/>
        <v>-55</v>
      </c>
      <c r="W114" s="4"/>
    </row>
    <row r="115" spans="1:23" x14ac:dyDescent="0.25">
      <c r="A115" s="75">
        <v>45841</v>
      </c>
      <c r="B115" t="s">
        <v>189</v>
      </c>
      <c r="C115" s="4"/>
      <c r="D115" s="4"/>
      <c r="E115" s="4"/>
      <c r="F115" s="4"/>
      <c r="G115" s="4"/>
      <c r="H115" s="4">
        <v>-25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>
        <f t="shared" si="1"/>
        <v>-25</v>
      </c>
      <c r="W115" s="4"/>
    </row>
    <row r="116" spans="1:23" x14ac:dyDescent="0.25">
      <c r="A116" s="75">
        <v>45849</v>
      </c>
      <c r="B116" t="s">
        <v>135</v>
      </c>
      <c r="C116" s="4">
        <v>-6.99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>
        <f t="shared" si="1"/>
        <v>-6.99</v>
      </c>
      <c r="W116" s="4"/>
    </row>
    <row r="117" spans="1:23" x14ac:dyDescent="0.25">
      <c r="A117" s="75">
        <v>45850</v>
      </c>
      <c r="B117" t="s">
        <v>190</v>
      </c>
      <c r="C117" s="4"/>
      <c r="D117" s="4"/>
      <c r="E117" s="4">
        <v>-270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>
        <f t="shared" si="1"/>
        <v>-270</v>
      </c>
      <c r="W117" s="4"/>
    </row>
    <row r="118" spans="1:23" x14ac:dyDescent="0.25">
      <c r="A118" s="75">
        <v>45850</v>
      </c>
      <c r="B118" t="s">
        <v>191</v>
      </c>
      <c r="C118" s="4"/>
      <c r="D118" s="4"/>
      <c r="E118" s="4"/>
      <c r="F118" s="4"/>
      <c r="G118" s="4"/>
      <c r="H118" s="4">
        <v>-33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>
        <f t="shared" si="1"/>
        <v>-33</v>
      </c>
      <c r="W118" s="4"/>
    </row>
    <row r="119" spans="1:23" x14ac:dyDescent="0.25">
      <c r="A119" s="75">
        <v>45855</v>
      </c>
      <c r="B119" t="s">
        <v>186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>
        <v>110</v>
      </c>
      <c r="O119" s="4"/>
      <c r="P119" s="4"/>
      <c r="Q119" s="4"/>
      <c r="R119" s="4"/>
      <c r="S119" s="4"/>
      <c r="T119" s="4"/>
      <c r="U119" s="4"/>
      <c r="V119" s="4">
        <f t="shared" si="1"/>
        <v>110</v>
      </c>
      <c r="W119" s="4"/>
    </row>
    <row r="120" spans="1:23" x14ac:dyDescent="0.25">
      <c r="A120" s="75">
        <v>45867</v>
      </c>
      <c r="B120" t="s">
        <v>171</v>
      </c>
      <c r="C120" s="4"/>
      <c r="D120" s="4"/>
      <c r="E120" s="4">
        <v>-32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>
        <f t="shared" si="1"/>
        <v>-32</v>
      </c>
      <c r="W120" s="4"/>
    </row>
    <row r="121" spans="1:23" x14ac:dyDescent="0.25">
      <c r="A121" s="75">
        <v>45867</v>
      </c>
      <c r="B121" t="s">
        <v>171</v>
      </c>
      <c r="C121" s="4"/>
      <c r="D121" s="4"/>
      <c r="E121" s="4">
        <v>-64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>
        <f t="shared" si="1"/>
        <v>-64</v>
      </c>
      <c r="W121" s="4"/>
    </row>
    <row r="122" spans="1:23" x14ac:dyDescent="0.25">
      <c r="A122" s="75">
        <v>45868</v>
      </c>
      <c r="B122" t="s">
        <v>212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>
        <v>-110</v>
      </c>
      <c r="O122" s="4"/>
      <c r="P122" s="4"/>
      <c r="Q122" s="4"/>
      <c r="R122" s="4"/>
      <c r="S122" s="4"/>
      <c r="T122" s="4"/>
      <c r="U122" s="4"/>
      <c r="V122" s="4">
        <f t="shared" si="1"/>
        <v>-110</v>
      </c>
      <c r="W122" s="4"/>
    </row>
    <row r="123" spans="1:23" x14ac:dyDescent="0.25">
      <c r="A123" s="75">
        <v>45870</v>
      </c>
      <c r="B123" t="s">
        <v>144</v>
      </c>
      <c r="C123" s="4"/>
      <c r="D123" s="4"/>
      <c r="E123" s="4"/>
      <c r="F123" s="4">
        <v>-20.420000000000002</v>
      </c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>
        <f t="shared" si="1"/>
        <v>-20.420000000000002</v>
      </c>
      <c r="W123" s="4"/>
    </row>
    <row r="124" spans="1:23" x14ac:dyDescent="0.25">
      <c r="A124" s="75">
        <v>45874</v>
      </c>
      <c r="B124" t="s">
        <v>213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>
        <v>-110</v>
      </c>
      <c r="O124" s="4"/>
      <c r="P124" s="4"/>
      <c r="Q124" s="4"/>
      <c r="R124" s="4"/>
      <c r="S124" s="4"/>
      <c r="T124" s="4"/>
      <c r="U124" s="4"/>
      <c r="V124" s="4">
        <f t="shared" si="1"/>
        <v>-110</v>
      </c>
      <c r="W124" s="4"/>
    </row>
    <row r="125" spans="1:23" x14ac:dyDescent="0.25">
      <c r="A125" s="75">
        <v>45875</v>
      </c>
      <c r="B125" t="s">
        <v>192</v>
      </c>
      <c r="C125" s="4"/>
      <c r="D125" s="4"/>
      <c r="E125" s="4"/>
      <c r="F125" s="4"/>
      <c r="G125" s="4"/>
      <c r="H125" s="4">
        <v>-972.5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>
        <f t="shared" si="1"/>
        <v>-972.5</v>
      </c>
      <c r="W125" s="4"/>
    </row>
    <row r="126" spans="1:23" x14ac:dyDescent="0.25">
      <c r="A126" s="75">
        <v>45881</v>
      </c>
      <c r="B126" t="s">
        <v>135</v>
      </c>
      <c r="C126" s="4">
        <v>-6.99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>
        <f t="shared" si="1"/>
        <v>-6.99</v>
      </c>
      <c r="W126" s="4"/>
    </row>
    <row r="127" spans="1:23" x14ac:dyDescent="0.25">
      <c r="A127" s="75">
        <v>45887</v>
      </c>
      <c r="B127" t="s">
        <v>229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>
        <v>-80</v>
      </c>
      <c r="N127" s="4"/>
      <c r="O127" s="4"/>
      <c r="P127" s="4"/>
      <c r="Q127" s="4"/>
      <c r="R127" s="4"/>
      <c r="S127" s="4"/>
      <c r="T127" s="4"/>
      <c r="U127" s="4"/>
      <c r="V127" s="4">
        <f t="shared" si="1"/>
        <v>-80</v>
      </c>
      <c r="W127" s="4"/>
    </row>
    <row r="128" spans="1:23" x14ac:dyDescent="0.25">
      <c r="A128" s="75">
        <v>45894</v>
      </c>
      <c r="B128" t="s">
        <v>230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>
        <v>50</v>
      </c>
      <c r="R128" s="4"/>
      <c r="S128" s="4"/>
      <c r="T128" s="4"/>
      <c r="U128" s="4"/>
      <c r="V128" s="4">
        <f t="shared" si="1"/>
        <v>50</v>
      </c>
      <c r="W128" s="4"/>
    </row>
    <row r="129" spans="1:23" x14ac:dyDescent="0.25">
      <c r="A129" s="75">
        <v>45894</v>
      </c>
      <c r="B129" t="s">
        <v>229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>
        <v>-38.5</v>
      </c>
      <c r="N129" s="4"/>
      <c r="O129" s="4"/>
      <c r="P129" s="4"/>
      <c r="Q129" s="4"/>
      <c r="R129" s="4"/>
      <c r="S129" s="4"/>
      <c r="T129" s="4"/>
      <c r="U129" s="4"/>
      <c r="V129" s="4">
        <f t="shared" si="1"/>
        <v>-38.5</v>
      </c>
      <c r="W129" s="4"/>
    </row>
    <row r="130" spans="1:23" x14ac:dyDescent="0.25">
      <c r="A130" s="75">
        <v>45894</v>
      </c>
      <c r="B130" t="s">
        <v>231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>
        <v>-150</v>
      </c>
      <c r="R130" s="4"/>
      <c r="S130" s="4"/>
      <c r="T130" s="4"/>
      <c r="U130" s="4"/>
      <c r="V130" s="4">
        <f t="shared" si="1"/>
        <v>-150</v>
      </c>
      <c r="W130" s="4"/>
    </row>
    <row r="131" spans="1:23" x14ac:dyDescent="0.25">
      <c r="A131" s="75">
        <v>45897</v>
      </c>
      <c r="B131" t="s">
        <v>230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>
        <v>50</v>
      </c>
      <c r="R131" s="4"/>
      <c r="S131" s="4"/>
      <c r="T131" s="4"/>
      <c r="U131" s="4"/>
      <c r="V131" s="4">
        <f t="shared" si="1"/>
        <v>50</v>
      </c>
      <c r="W131" s="4"/>
    </row>
    <row r="132" spans="1:23" x14ac:dyDescent="0.25">
      <c r="A132" s="75">
        <v>45898</v>
      </c>
      <c r="B132" t="s">
        <v>230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>
        <v>150</v>
      </c>
      <c r="R132" s="4"/>
      <c r="S132" s="4"/>
      <c r="T132" s="4"/>
      <c r="U132" s="4"/>
      <c r="V132" s="4">
        <f t="shared" si="1"/>
        <v>150</v>
      </c>
      <c r="W132" s="4"/>
    </row>
    <row r="133" spans="1:23" x14ac:dyDescent="0.25">
      <c r="A133" s="75">
        <v>45901</v>
      </c>
      <c r="B133" t="s">
        <v>194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>
        <v>-280</v>
      </c>
      <c r="R133" s="4"/>
      <c r="S133" s="4"/>
      <c r="T133" s="4"/>
      <c r="U133" s="4"/>
      <c r="V133" s="4">
        <f t="shared" si="1"/>
        <v>-280</v>
      </c>
      <c r="W133" s="4"/>
    </row>
    <row r="134" spans="1:23" x14ac:dyDescent="0.25">
      <c r="A134" s="75">
        <v>45901</v>
      </c>
      <c r="B134" t="s">
        <v>195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>
        <v>-872</v>
      </c>
      <c r="U134" s="4"/>
      <c r="V134" s="4">
        <f t="shared" si="1"/>
        <v>-872</v>
      </c>
      <c r="W134" s="4"/>
    </row>
    <row r="135" spans="1:23" x14ac:dyDescent="0.25">
      <c r="A135" s="75">
        <v>45901</v>
      </c>
      <c r="B135" t="s">
        <v>3</v>
      </c>
      <c r="C135" s="4"/>
      <c r="D135" s="4"/>
      <c r="E135" s="4"/>
      <c r="F135" s="4">
        <v>-20.75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>
        <f t="shared" si="1"/>
        <v>-20.75</v>
      </c>
      <c r="W135" s="4"/>
    </row>
    <row r="136" spans="1:23" x14ac:dyDescent="0.25">
      <c r="A136" s="75">
        <v>45903</v>
      </c>
      <c r="B136" t="s">
        <v>196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>
        <v>220</v>
      </c>
      <c r="O136" s="4"/>
      <c r="P136" s="4"/>
      <c r="Q136" s="4"/>
      <c r="R136" s="4"/>
      <c r="S136" s="4"/>
      <c r="T136" s="4"/>
      <c r="U136" s="4"/>
      <c r="V136" s="4">
        <f t="shared" si="1"/>
        <v>220</v>
      </c>
      <c r="W136" s="4"/>
    </row>
    <row r="137" spans="1:23" x14ac:dyDescent="0.25">
      <c r="A137" s="75">
        <v>45904</v>
      </c>
      <c r="B137" t="s">
        <v>197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>
        <v>-93.5</v>
      </c>
      <c r="O137" s="4"/>
      <c r="P137" s="4"/>
      <c r="Q137" s="4"/>
      <c r="R137" s="4"/>
      <c r="S137" s="4"/>
      <c r="T137" s="4"/>
      <c r="U137" s="4"/>
      <c r="V137" s="4">
        <f t="shared" si="1"/>
        <v>-93.5</v>
      </c>
      <c r="W137" s="4"/>
    </row>
    <row r="138" spans="1:23" x14ac:dyDescent="0.25">
      <c r="A138" s="75">
        <v>45908</v>
      </c>
      <c r="B138" t="s">
        <v>198</v>
      </c>
      <c r="C138" s="4"/>
      <c r="D138" s="4"/>
      <c r="E138" s="4"/>
      <c r="F138" s="4">
        <v>0.01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f t="shared" si="1"/>
        <v>0.01</v>
      </c>
      <c r="W138" s="4"/>
    </row>
    <row r="139" spans="1:23" x14ac:dyDescent="0.25">
      <c r="A139" s="75">
        <v>45909</v>
      </c>
      <c r="B139" t="s">
        <v>199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>
        <v>30</v>
      </c>
      <c r="R139" s="4"/>
      <c r="S139" s="4"/>
      <c r="T139" s="4"/>
      <c r="U139" s="4"/>
      <c r="V139" s="4">
        <f t="shared" ref="V139:V190" si="2">SUM(C139:U139)</f>
        <v>30</v>
      </c>
      <c r="W139" s="4"/>
    </row>
    <row r="140" spans="1:23" x14ac:dyDescent="0.25">
      <c r="A140" s="75">
        <v>45916</v>
      </c>
      <c r="B140" t="s">
        <v>200</v>
      </c>
      <c r="C140" s="4">
        <v>-6.99</v>
      </c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>
        <f t="shared" si="2"/>
        <v>-6.99</v>
      </c>
      <c r="W140" s="4"/>
    </row>
    <row r="141" spans="1:23" x14ac:dyDescent="0.25">
      <c r="A141" s="75">
        <v>45926</v>
      </c>
      <c r="B141" t="s">
        <v>201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>
        <v>-29.03</v>
      </c>
      <c r="R141" s="4"/>
      <c r="S141" s="4"/>
      <c r="T141" s="4"/>
      <c r="U141" s="4"/>
      <c r="V141" s="4">
        <f t="shared" si="2"/>
        <v>-29.03</v>
      </c>
      <c r="W141" s="4"/>
    </row>
    <row r="142" spans="1:23" x14ac:dyDescent="0.25">
      <c r="A142" s="75">
        <v>45926</v>
      </c>
      <c r="B142" t="s">
        <v>202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>
        <v>-55.5</v>
      </c>
      <c r="R142" s="4"/>
      <c r="S142" s="4"/>
      <c r="T142" s="4"/>
      <c r="U142" s="4"/>
      <c r="V142" s="4">
        <f t="shared" si="2"/>
        <v>-55.5</v>
      </c>
      <c r="W142" s="4"/>
    </row>
    <row r="143" spans="1:23" x14ac:dyDescent="0.25">
      <c r="A143" s="75">
        <v>45926</v>
      </c>
      <c r="B143" t="s">
        <v>193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>
        <v>45</v>
      </c>
      <c r="R143" s="4"/>
      <c r="S143" s="4"/>
      <c r="T143" s="4"/>
      <c r="U143" s="4"/>
      <c r="V143" s="4">
        <f t="shared" si="2"/>
        <v>45</v>
      </c>
      <c r="W143" s="4"/>
    </row>
    <row r="144" spans="1:23" x14ac:dyDescent="0.25">
      <c r="A144" s="75">
        <v>45927</v>
      </c>
      <c r="B144" t="s">
        <v>197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>
        <v>-71.5</v>
      </c>
      <c r="O144" s="4"/>
      <c r="P144" s="4"/>
      <c r="Q144" s="4"/>
      <c r="R144" s="4"/>
      <c r="S144" s="4"/>
      <c r="T144" s="4"/>
      <c r="U144" s="4"/>
      <c r="V144" s="4">
        <f t="shared" si="2"/>
        <v>-71.5</v>
      </c>
      <c r="W144" s="4"/>
    </row>
    <row r="145" spans="1:23" x14ac:dyDescent="0.25">
      <c r="A145" s="75">
        <v>45927</v>
      </c>
      <c r="B145" t="s">
        <v>203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>
        <v>495</v>
      </c>
      <c r="R145" s="4"/>
      <c r="S145" s="4"/>
      <c r="T145" s="4"/>
      <c r="U145" s="4"/>
      <c r="V145" s="4">
        <f t="shared" si="2"/>
        <v>495</v>
      </c>
      <c r="W145" s="4"/>
    </row>
    <row r="146" spans="1:23" x14ac:dyDescent="0.25">
      <c r="A146" s="75">
        <v>45929</v>
      </c>
      <c r="B146" t="s">
        <v>204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>
        <v>1055</v>
      </c>
      <c r="R146" s="4"/>
      <c r="S146" s="4"/>
      <c r="T146" s="4"/>
      <c r="U146" s="4"/>
      <c r="V146" s="4">
        <f t="shared" si="2"/>
        <v>1055</v>
      </c>
      <c r="W146" s="4"/>
    </row>
    <row r="147" spans="1:23" x14ac:dyDescent="0.25">
      <c r="A147" s="75">
        <v>45929</v>
      </c>
      <c r="B147" t="s">
        <v>205</v>
      </c>
      <c r="C147" s="4"/>
      <c r="D147" s="4"/>
      <c r="E147" s="4"/>
      <c r="F147" s="4">
        <v>-20.12</v>
      </c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>
        <f t="shared" si="2"/>
        <v>-20.12</v>
      </c>
      <c r="W147" s="4"/>
    </row>
    <row r="148" spans="1:23" x14ac:dyDescent="0.25">
      <c r="A148" s="75">
        <v>45932</v>
      </c>
      <c r="B148" t="s">
        <v>144</v>
      </c>
      <c r="C148" s="4"/>
      <c r="D148" s="4"/>
      <c r="E148" s="4"/>
      <c r="F148" s="4">
        <v>-27.05</v>
      </c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>
        <f t="shared" si="2"/>
        <v>-27.05</v>
      </c>
      <c r="W148" s="4"/>
    </row>
    <row r="149" spans="1:23" x14ac:dyDescent="0.25">
      <c r="A149" s="75">
        <v>45932</v>
      </c>
      <c r="B149" t="s">
        <v>206</v>
      </c>
      <c r="C149" s="4"/>
      <c r="D149" s="4"/>
      <c r="E149" s="4"/>
      <c r="F149" s="4"/>
      <c r="G149" s="4"/>
      <c r="H149" s="4">
        <v>-69.45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>
        <f t="shared" si="2"/>
        <v>-69.45</v>
      </c>
      <c r="W149" s="4"/>
    </row>
    <row r="150" spans="1:23" x14ac:dyDescent="0.25">
      <c r="A150" s="75">
        <v>45933</v>
      </c>
      <c r="B150" t="s">
        <v>207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>
        <v>-5.97</v>
      </c>
      <c r="N150" s="4"/>
      <c r="O150" s="4"/>
      <c r="P150" s="4"/>
      <c r="Q150" s="4"/>
      <c r="R150" s="4"/>
      <c r="S150" s="4"/>
      <c r="T150" s="4"/>
      <c r="U150" s="4"/>
      <c r="V150" s="4">
        <f t="shared" si="2"/>
        <v>-5.97</v>
      </c>
      <c r="W150" s="4"/>
    </row>
    <row r="151" spans="1:23" x14ac:dyDescent="0.25">
      <c r="A151" s="75">
        <v>45937</v>
      </c>
      <c r="B151" t="s">
        <v>208</v>
      </c>
      <c r="C151" s="4"/>
      <c r="D151" s="4"/>
      <c r="E151" s="4"/>
      <c r="F151" s="4"/>
      <c r="G151" s="4"/>
      <c r="H151" s="4"/>
      <c r="I151" s="4"/>
      <c r="J151" s="4"/>
      <c r="K151" s="4">
        <v>-154.28</v>
      </c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f t="shared" si="2"/>
        <v>-154.28</v>
      </c>
      <c r="W151" s="4"/>
    </row>
    <row r="152" spans="1:23" x14ac:dyDescent="0.25">
      <c r="A152" s="75">
        <v>45937</v>
      </c>
      <c r="B152" t="s">
        <v>209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>
        <v>220</v>
      </c>
      <c r="O152" s="4"/>
      <c r="P152" s="4"/>
      <c r="Q152" s="4"/>
      <c r="R152" s="4"/>
      <c r="S152" s="4"/>
      <c r="T152" s="4"/>
      <c r="U152" s="4"/>
      <c r="V152" s="4">
        <f t="shared" si="2"/>
        <v>220</v>
      </c>
      <c r="W152" s="4"/>
    </row>
    <row r="153" spans="1:23" x14ac:dyDescent="0.25">
      <c r="A153" s="75">
        <v>45938</v>
      </c>
      <c r="B153" t="s">
        <v>209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>
        <v>110</v>
      </c>
      <c r="O153" s="4"/>
      <c r="P153" s="4"/>
      <c r="Q153" s="4"/>
      <c r="R153" s="4"/>
      <c r="S153" s="4"/>
      <c r="T153" s="4"/>
      <c r="U153" s="4"/>
      <c r="V153" s="4">
        <f t="shared" si="2"/>
        <v>110</v>
      </c>
      <c r="W153" s="4"/>
    </row>
    <row r="154" spans="1:23" x14ac:dyDescent="0.25">
      <c r="A154" s="75">
        <v>45940</v>
      </c>
      <c r="B154" t="s">
        <v>200</v>
      </c>
      <c r="C154" s="4">
        <v>-6.99</v>
      </c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>
        <f t="shared" si="2"/>
        <v>-6.99</v>
      </c>
      <c r="W154" s="4"/>
    </row>
    <row r="155" spans="1:23" x14ac:dyDescent="0.25">
      <c r="A155" s="75">
        <v>45940</v>
      </c>
      <c r="B155" t="s">
        <v>209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>
        <v>110</v>
      </c>
      <c r="O155" s="4"/>
      <c r="P155" s="4"/>
      <c r="Q155" s="4"/>
      <c r="R155" s="4"/>
      <c r="S155" s="4"/>
      <c r="T155" s="4"/>
      <c r="U155" s="4"/>
      <c r="V155" s="4">
        <f t="shared" si="2"/>
        <v>110</v>
      </c>
      <c r="W155" s="4"/>
    </row>
    <row r="156" spans="1:23" x14ac:dyDescent="0.25">
      <c r="A156" s="75">
        <v>45943</v>
      </c>
      <c r="B156" t="s">
        <v>197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>
        <v>-88</v>
      </c>
      <c r="O156" s="4"/>
      <c r="P156" s="4"/>
      <c r="Q156" s="4"/>
      <c r="R156" s="4"/>
      <c r="S156" s="4"/>
      <c r="T156" s="4"/>
      <c r="U156" s="4"/>
      <c r="V156" s="4">
        <f t="shared" si="2"/>
        <v>-88</v>
      </c>
      <c r="W156" s="4"/>
    </row>
    <row r="157" spans="1:23" x14ac:dyDescent="0.25">
      <c r="A157" s="75">
        <v>45943</v>
      </c>
      <c r="B157" t="s">
        <v>197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>
        <v>-264</v>
      </c>
      <c r="O157" s="4"/>
      <c r="P157" s="4"/>
      <c r="Q157" s="4"/>
      <c r="R157" s="4"/>
      <c r="S157" s="4"/>
      <c r="T157" s="4"/>
      <c r="U157" s="4"/>
      <c r="V157" s="4">
        <f t="shared" si="2"/>
        <v>-264</v>
      </c>
      <c r="W157" s="4"/>
    </row>
    <row r="158" spans="1:23" x14ac:dyDescent="0.25">
      <c r="A158" s="75">
        <v>45946</v>
      </c>
      <c r="B158" t="s">
        <v>186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>
        <v>44</v>
      </c>
      <c r="O158" s="4"/>
      <c r="P158" s="4"/>
      <c r="Q158" s="4"/>
      <c r="R158" s="4"/>
      <c r="S158" s="4"/>
      <c r="T158" s="4"/>
      <c r="U158" s="4"/>
      <c r="V158" s="4">
        <f t="shared" si="2"/>
        <v>44</v>
      </c>
      <c r="W158" s="4"/>
    </row>
    <row r="159" spans="1:23" x14ac:dyDescent="0.25">
      <c r="A159" s="75">
        <v>45946</v>
      </c>
      <c r="B159" t="s">
        <v>210</v>
      </c>
      <c r="C159" s="4"/>
      <c r="D159" s="4"/>
      <c r="E159" s="4">
        <v>-66</v>
      </c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>
        <f t="shared" si="2"/>
        <v>-66</v>
      </c>
      <c r="W159" s="4"/>
    </row>
    <row r="160" spans="1:23" x14ac:dyDescent="0.25">
      <c r="A160" s="75">
        <v>45947</v>
      </c>
      <c r="B160" t="s">
        <v>211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-1595</v>
      </c>
      <c r="R160" s="4"/>
      <c r="S160" s="4"/>
      <c r="T160" s="4"/>
      <c r="U160" s="4"/>
      <c r="V160" s="4">
        <f t="shared" si="2"/>
        <v>-1595</v>
      </c>
      <c r="W160" s="4"/>
    </row>
    <row r="161" spans="1:23" x14ac:dyDescent="0.25">
      <c r="A161" s="75">
        <v>45954</v>
      </c>
      <c r="B161" t="s">
        <v>214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>
        <v>-20</v>
      </c>
      <c r="N161" s="4"/>
      <c r="O161" s="4"/>
      <c r="P161" s="4"/>
      <c r="Q161" s="4"/>
      <c r="R161" s="4"/>
      <c r="S161" s="4"/>
      <c r="T161" s="4"/>
      <c r="U161" s="4"/>
      <c r="V161" s="4">
        <f t="shared" si="2"/>
        <v>-20</v>
      </c>
      <c r="W161" s="4"/>
    </row>
    <row r="162" spans="1:23" x14ac:dyDescent="0.25">
      <c r="A162" s="75">
        <v>45954</v>
      </c>
      <c r="B162" t="s">
        <v>215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>
        <v>-46.09</v>
      </c>
      <c r="N162" s="4"/>
      <c r="O162" s="4"/>
      <c r="P162" s="4"/>
      <c r="Q162" s="4"/>
      <c r="R162" s="4"/>
      <c r="S162" s="4"/>
      <c r="T162" s="4"/>
      <c r="U162" s="4"/>
      <c r="V162" s="4">
        <f t="shared" si="2"/>
        <v>-46.09</v>
      </c>
      <c r="W162" s="4"/>
    </row>
    <row r="163" spans="1:23" x14ac:dyDescent="0.25">
      <c r="A163" s="75">
        <v>45956</v>
      </c>
      <c r="B163" t="s">
        <v>216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>
        <v>2000</v>
      </c>
      <c r="V163" s="4">
        <f t="shared" si="2"/>
        <v>2000</v>
      </c>
      <c r="W163" s="4"/>
    </row>
    <row r="164" spans="1:23" x14ac:dyDescent="0.25">
      <c r="A164" s="75">
        <v>45956</v>
      </c>
      <c r="B164" t="s">
        <v>217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-14300</v>
      </c>
      <c r="O164" s="4"/>
      <c r="P164" s="4"/>
      <c r="Q164" s="4"/>
      <c r="R164" s="4"/>
      <c r="S164" s="4"/>
      <c r="T164" s="4"/>
      <c r="U164" s="4"/>
      <c r="V164" s="4">
        <f t="shared" si="2"/>
        <v>-14300</v>
      </c>
      <c r="W164" s="4"/>
    </row>
    <row r="165" spans="1:23" x14ac:dyDescent="0.25">
      <c r="A165" s="75">
        <v>45958</v>
      </c>
      <c r="B165" t="s">
        <v>209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>
        <v>220</v>
      </c>
      <c r="O165" s="4"/>
      <c r="P165" s="4"/>
      <c r="Q165" s="4"/>
      <c r="R165" s="4"/>
      <c r="S165" s="4"/>
      <c r="T165" s="4"/>
      <c r="U165" s="4"/>
      <c r="V165" s="4">
        <f t="shared" si="2"/>
        <v>220</v>
      </c>
      <c r="W165" s="4"/>
    </row>
    <row r="166" spans="1:23" x14ac:dyDescent="0.25">
      <c r="A166" s="75">
        <v>45958</v>
      </c>
      <c r="B166" t="s">
        <v>218</v>
      </c>
      <c r="C166" s="4"/>
      <c r="D166" s="4"/>
      <c r="E166" s="4"/>
      <c r="F166" s="4"/>
      <c r="G166" s="4"/>
      <c r="H166" s="4">
        <v>-150</v>
      </c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>
        <f t="shared" si="2"/>
        <v>-150</v>
      </c>
      <c r="W166" s="4"/>
    </row>
    <row r="167" spans="1:23" x14ac:dyDescent="0.25">
      <c r="A167" s="75">
        <v>45963</v>
      </c>
      <c r="B167" t="s">
        <v>219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>
        <v>-111.4</v>
      </c>
      <c r="O167" s="4"/>
      <c r="P167" s="4"/>
      <c r="Q167" s="4"/>
      <c r="R167" s="4"/>
      <c r="S167" s="4"/>
      <c r="T167" s="4"/>
      <c r="U167" s="4"/>
      <c r="V167" s="4">
        <f t="shared" si="2"/>
        <v>-111.4</v>
      </c>
      <c r="W167" s="4"/>
    </row>
    <row r="168" spans="1:23" x14ac:dyDescent="0.25">
      <c r="A168" s="75">
        <v>45963</v>
      </c>
      <c r="B168" t="s">
        <v>220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>
        <v>-50</v>
      </c>
      <c r="O168" s="4"/>
      <c r="P168" s="4"/>
      <c r="Q168" s="4"/>
      <c r="R168" s="4"/>
      <c r="S168" s="4"/>
      <c r="T168" s="4"/>
      <c r="U168" s="4"/>
      <c r="V168" s="4">
        <f t="shared" si="2"/>
        <v>-50</v>
      </c>
      <c r="W168" s="4"/>
    </row>
    <row r="169" spans="1:23" x14ac:dyDescent="0.25">
      <c r="A169" s="75">
        <v>45964</v>
      </c>
      <c r="B169" t="s">
        <v>221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>
        <v>-18.100000000000001</v>
      </c>
      <c r="N169" s="4"/>
      <c r="O169" s="4"/>
      <c r="P169" s="4"/>
      <c r="Q169" s="4"/>
      <c r="R169" s="4"/>
      <c r="S169" s="4"/>
      <c r="T169" s="4"/>
      <c r="U169" s="4"/>
      <c r="V169" s="4">
        <f t="shared" si="2"/>
        <v>-18.100000000000001</v>
      </c>
      <c r="W169" s="4"/>
    </row>
    <row r="170" spans="1:23" x14ac:dyDescent="0.25">
      <c r="A170" s="75">
        <v>45964</v>
      </c>
      <c r="B170" t="s">
        <v>3</v>
      </c>
      <c r="C170" s="4"/>
      <c r="D170" s="4"/>
      <c r="E170" s="4"/>
      <c r="F170" s="4">
        <v>-22.07</v>
      </c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>
        <f t="shared" si="2"/>
        <v>-22.07</v>
      </c>
      <c r="W170" s="4"/>
    </row>
    <row r="171" spans="1:23" x14ac:dyDescent="0.25">
      <c r="A171" s="75">
        <v>45965</v>
      </c>
      <c r="B171" t="s">
        <v>222</v>
      </c>
      <c r="C171" s="4"/>
      <c r="D171" s="4"/>
      <c r="E171" s="4"/>
      <c r="F171" s="4"/>
      <c r="G171" s="4"/>
      <c r="H171" s="4"/>
      <c r="I171" s="4"/>
      <c r="J171" s="4"/>
      <c r="K171" s="4">
        <v>-1197.9000000000001</v>
      </c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>
        <f t="shared" si="2"/>
        <v>-1197.9000000000001</v>
      </c>
      <c r="W171" s="4"/>
    </row>
    <row r="172" spans="1:23" x14ac:dyDescent="0.25">
      <c r="A172" s="75">
        <v>45972</v>
      </c>
      <c r="B172" t="s">
        <v>200</v>
      </c>
      <c r="C172" s="4">
        <v>-6.99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>
        <f t="shared" si="2"/>
        <v>-6.99</v>
      </c>
      <c r="W172" s="4"/>
    </row>
    <row r="173" spans="1:23" x14ac:dyDescent="0.25">
      <c r="A173" s="75">
        <v>45976</v>
      </c>
      <c r="B173" t="s">
        <v>223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>
        <v>-605</v>
      </c>
      <c r="R173" s="4"/>
      <c r="S173" s="4"/>
      <c r="T173" s="4"/>
      <c r="U173" s="4"/>
      <c r="V173" s="4">
        <f t="shared" si="2"/>
        <v>-605</v>
      </c>
      <c r="W173" s="4"/>
    </row>
    <row r="174" spans="1:23" x14ac:dyDescent="0.25">
      <c r="A174" s="75">
        <v>45976</v>
      </c>
      <c r="B174" t="s">
        <v>224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>
        <v>500</v>
      </c>
      <c r="V174" s="4">
        <f t="shared" si="2"/>
        <v>500</v>
      </c>
      <c r="W174" s="4"/>
    </row>
    <row r="175" spans="1:23" x14ac:dyDescent="0.25">
      <c r="A175" s="75">
        <v>45976</v>
      </c>
      <c r="B175" t="s">
        <v>250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-506.39</v>
      </c>
      <c r="U175" s="4"/>
      <c r="V175" s="4">
        <f t="shared" si="2"/>
        <v>-506.39</v>
      </c>
      <c r="W175" s="4"/>
    </row>
    <row r="176" spans="1:23" x14ac:dyDescent="0.25">
      <c r="A176" s="75">
        <v>45978</v>
      </c>
      <c r="B176" t="s">
        <v>225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>
        <v>-41</v>
      </c>
      <c r="N176" s="4"/>
      <c r="O176" s="4"/>
      <c r="P176" s="4"/>
      <c r="Q176" s="4"/>
      <c r="R176" s="4"/>
      <c r="S176" s="4"/>
      <c r="T176" s="4"/>
      <c r="U176" s="4"/>
      <c r="V176" s="4">
        <f t="shared" si="2"/>
        <v>-41</v>
      </c>
      <c r="W176" s="4"/>
    </row>
    <row r="177" spans="1:24" x14ac:dyDescent="0.25">
      <c r="A177" s="75">
        <v>45978</v>
      </c>
      <c r="B177" t="s">
        <v>226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>
        <v>-12.78</v>
      </c>
      <c r="N177" s="4"/>
      <c r="O177" s="4"/>
      <c r="P177" s="4"/>
      <c r="Q177" s="4"/>
      <c r="R177" s="4"/>
      <c r="S177" s="4"/>
      <c r="T177" s="4"/>
      <c r="U177" s="4"/>
      <c r="V177" s="4">
        <f t="shared" si="2"/>
        <v>-12.78</v>
      </c>
      <c r="W177" s="4"/>
    </row>
    <row r="178" spans="1:24" x14ac:dyDescent="0.25">
      <c r="A178" s="75">
        <v>45978</v>
      </c>
      <c r="B178" t="s">
        <v>228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340</v>
      </c>
      <c r="R178" s="4"/>
      <c r="S178" s="4"/>
      <c r="T178" s="4"/>
      <c r="U178" s="4"/>
      <c r="V178" s="4">
        <f t="shared" si="2"/>
        <v>340</v>
      </c>
      <c r="W178" s="4"/>
    </row>
    <row r="179" spans="1:24" x14ac:dyDescent="0.25">
      <c r="A179" s="75">
        <v>45979</v>
      </c>
      <c r="B179" t="s">
        <v>227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165</v>
      </c>
      <c r="R179" s="4"/>
      <c r="S179" s="4"/>
      <c r="T179" s="4"/>
      <c r="U179" s="4"/>
      <c r="V179" s="4">
        <f t="shared" si="2"/>
        <v>165</v>
      </c>
      <c r="W179" s="4"/>
    </row>
    <row r="180" spans="1:24" x14ac:dyDescent="0.25">
      <c r="A180" s="75">
        <v>45981</v>
      </c>
      <c r="B180" t="s">
        <v>232</v>
      </c>
      <c r="C180" s="4"/>
      <c r="D180" s="4"/>
      <c r="E180" s="4"/>
      <c r="F180" s="4"/>
      <c r="G180" s="4"/>
      <c r="H180" s="4">
        <v>3000</v>
      </c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>
        <f t="shared" si="2"/>
        <v>3000</v>
      </c>
      <c r="W180" s="4"/>
    </row>
    <row r="181" spans="1:24" x14ac:dyDescent="0.25">
      <c r="A181" s="75">
        <v>45985</v>
      </c>
      <c r="B181" t="s">
        <v>193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>
        <v>120</v>
      </c>
      <c r="R181" s="4"/>
      <c r="S181" s="4"/>
      <c r="T181" s="4"/>
      <c r="U181" s="4"/>
      <c r="V181" s="4">
        <f t="shared" si="2"/>
        <v>120</v>
      </c>
      <c r="W181" s="4"/>
    </row>
    <row r="182" spans="1:24" x14ac:dyDescent="0.25">
      <c r="A182" s="75">
        <v>45987</v>
      </c>
      <c r="B182" t="s">
        <v>233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>
        <v>-181.5</v>
      </c>
      <c r="R182" s="4"/>
      <c r="S182" s="4"/>
      <c r="T182" s="4"/>
      <c r="U182" s="4"/>
      <c r="V182" s="4">
        <f t="shared" si="2"/>
        <v>-181.5</v>
      </c>
      <c r="W182" s="4"/>
    </row>
    <row r="183" spans="1:24" x14ac:dyDescent="0.25">
      <c r="A183" s="75">
        <v>45989</v>
      </c>
      <c r="B183" t="s">
        <v>234</v>
      </c>
      <c r="C183" s="4"/>
      <c r="D183" s="4"/>
      <c r="E183" s="4"/>
      <c r="F183" s="4"/>
      <c r="G183" s="4">
        <v>2000</v>
      </c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>
        <f t="shared" si="2"/>
        <v>2000</v>
      </c>
      <c r="W183" s="4"/>
    </row>
    <row r="184" spans="1:24" x14ac:dyDescent="0.25">
      <c r="A184" s="75">
        <v>45993</v>
      </c>
      <c r="B184" t="s">
        <v>144</v>
      </c>
      <c r="C184" s="4"/>
      <c r="D184" s="4"/>
      <c r="E184" s="4"/>
      <c r="F184" s="4">
        <v>-24.32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>
        <f t="shared" si="2"/>
        <v>-24.32</v>
      </c>
      <c r="W184" s="4"/>
    </row>
    <row r="185" spans="1:24" x14ac:dyDescent="0.25">
      <c r="A185" s="75">
        <v>45995</v>
      </c>
      <c r="B185" t="s">
        <v>235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>
        <v>-540</v>
      </c>
      <c r="R185" s="4"/>
      <c r="S185" s="4"/>
      <c r="T185" s="4"/>
      <c r="U185" s="4"/>
      <c r="V185" s="4">
        <f t="shared" si="2"/>
        <v>-540</v>
      </c>
      <c r="W185" s="4"/>
    </row>
    <row r="186" spans="1:24" x14ac:dyDescent="0.25">
      <c r="A186" s="75">
        <v>46003</v>
      </c>
      <c r="B186" t="s">
        <v>236</v>
      </c>
      <c r="C186" s="4">
        <v>-6.99</v>
      </c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>
        <f t="shared" si="2"/>
        <v>-6.99</v>
      </c>
      <c r="W186" s="4"/>
    </row>
    <row r="187" spans="1:24" x14ac:dyDescent="0.25">
      <c r="A187" s="75">
        <v>46007</v>
      </c>
      <c r="B187" t="s">
        <v>239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>
        <v>-2542.5500000000002</v>
      </c>
      <c r="O187" s="4"/>
      <c r="P187" s="4"/>
      <c r="Q187" s="4"/>
      <c r="R187" s="4"/>
      <c r="S187" s="4"/>
      <c r="T187" s="4"/>
      <c r="U187" s="4"/>
      <c r="V187" s="4">
        <f t="shared" si="2"/>
        <v>-2542.5500000000002</v>
      </c>
      <c r="W187" s="4"/>
    </row>
    <row r="188" spans="1:24" x14ac:dyDescent="0.25">
      <c r="A188" s="75">
        <v>46008</v>
      </c>
      <c r="B188" t="s">
        <v>237</v>
      </c>
      <c r="C188" s="4">
        <v>-2962.08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>
        <f t="shared" si="2"/>
        <v>-2962.08</v>
      </c>
      <c r="W188" s="4"/>
    </row>
    <row r="189" spans="1:24" x14ac:dyDescent="0.25">
      <c r="A189" s="75">
        <v>46009</v>
      </c>
      <c r="B189" t="s">
        <v>238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>
        <v>1000</v>
      </c>
      <c r="V189" s="4">
        <f t="shared" si="2"/>
        <v>1000</v>
      </c>
      <c r="W189" s="4"/>
    </row>
    <row r="190" spans="1:24" x14ac:dyDescent="0.25">
      <c r="A190" s="75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>
        <f t="shared" si="2"/>
        <v>0</v>
      </c>
      <c r="W190" s="4"/>
    </row>
    <row r="191" spans="1:24" x14ac:dyDescent="0.25">
      <c r="A191" s="75"/>
      <c r="C191" s="4">
        <f t="shared" ref="C191:J191" si="3">SUM(C5:C190)</f>
        <v>-4489.49</v>
      </c>
      <c r="D191" s="4">
        <f t="shared" si="3"/>
        <v>0</v>
      </c>
      <c r="E191" s="4">
        <f t="shared" si="3"/>
        <v>-79</v>
      </c>
      <c r="F191" s="4">
        <f t="shared" si="3"/>
        <v>-336.69</v>
      </c>
      <c r="G191" s="4">
        <f t="shared" si="3"/>
        <v>2000</v>
      </c>
      <c r="H191" s="4">
        <f t="shared" si="3"/>
        <v>560.61999999999989</v>
      </c>
      <c r="I191" s="4">
        <f t="shared" si="3"/>
        <v>0</v>
      </c>
      <c r="J191" s="4">
        <f t="shared" si="3"/>
        <v>-332.75</v>
      </c>
      <c r="K191" s="4">
        <f>SUM(K5:K190)</f>
        <v>-1518.56</v>
      </c>
      <c r="L191" s="4">
        <f>SUM(L5:L126)</f>
        <v>-481.21</v>
      </c>
      <c r="M191" s="4">
        <f>SUM(M5:M190)</f>
        <v>-366.93</v>
      </c>
      <c r="N191" s="4">
        <f>SUM(N5:N190)</f>
        <v>-1471.9500000000003</v>
      </c>
      <c r="O191" s="4">
        <f>SUM(O7:O190)</f>
        <v>-308.77999999999997</v>
      </c>
      <c r="P191" s="4">
        <f>SUM(P7:P190)</f>
        <v>0</v>
      </c>
      <c r="Q191" s="4">
        <f>SUM(Q5:Q190)</f>
        <v>-3138.5600000000004</v>
      </c>
      <c r="R191" s="4">
        <f>SUM(R5:R190)</f>
        <v>0</v>
      </c>
      <c r="S191" s="4">
        <f>SUM(S5:S190)</f>
        <v>-29.5</v>
      </c>
      <c r="T191" s="4">
        <f>SUM(T5:T190)</f>
        <v>-1378.3899999999999</v>
      </c>
      <c r="U191" s="4">
        <f>SUM(U5:U190)</f>
        <v>3500</v>
      </c>
      <c r="V191" s="4"/>
      <c r="W191" s="4">
        <f>SUM(C191:V191)</f>
        <v>-7871.1899999999987</v>
      </c>
      <c r="X191" s="5" t="s">
        <v>33</v>
      </c>
    </row>
    <row r="192" spans="1:24" x14ac:dyDescent="0.25">
      <c r="A192" s="75"/>
      <c r="C192" s="66" t="s">
        <v>54</v>
      </c>
      <c r="D192" s="66" t="s">
        <v>100</v>
      </c>
      <c r="E192" s="66" t="s">
        <v>41</v>
      </c>
      <c r="F192" s="67" t="s">
        <v>42</v>
      </c>
      <c r="G192" s="67" t="s">
        <v>43</v>
      </c>
      <c r="H192" s="67" t="s">
        <v>44</v>
      </c>
      <c r="I192" s="67" t="s">
        <v>46</v>
      </c>
      <c r="J192" s="67" t="s">
        <v>52</v>
      </c>
      <c r="K192" s="67" t="s">
        <v>53</v>
      </c>
      <c r="L192" s="67"/>
      <c r="M192" s="67" t="s">
        <v>45</v>
      </c>
      <c r="N192" s="67"/>
      <c r="O192" s="67" t="s">
        <v>111</v>
      </c>
      <c r="P192" s="67" t="s">
        <v>72</v>
      </c>
      <c r="Q192" s="67" t="s">
        <v>103</v>
      </c>
      <c r="R192" s="67" t="s">
        <v>98</v>
      </c>
      <c r="S192" s="67"/>
      <c r="T192" s="67" t="s">
        <v>111</v>
      </c>
      <c r="U192" s="67" t="s">
        <v>117</v>
      </c>
      <c r="V192" s="4">
        <f>SUM(V5:V191)</f>
        <v>734.40999999999622</v>
      </c>
      <c r="W192" s="28"/>
    </row>
    <row r="193" spans="1:23" x14ac:dyDescent="0.25">
      <c r="A193" s="7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x14ac:dyDescent="0.25">
      <c r="C194" s="4"/>
      <c r="D194" s="4"/>
      <c r="E194" s="4"/>
      <c r="F194" s="4"/>
      <c r="G194" s="4"/>
      <c r="H194" s="4">
        <v>3000</v>
      </c>
      <c r="I194" s="4"/>
      <c r="J194" s="4"/>
      <c r="K194" s="4"/>
      <c r="L194" s="4"/>
      <c r="M194" s="4"/>
      <c r="N194" s="4"/>
      <c r="O194" s="4">
        <v>-348.78</v>
      </c>
      <c r="P194" s="4"/>
      <c r="Q194" s="4">
        <v>-8884.56</v>
      </c>
      <c r="R194" s="4"/>
      <c r="S194" s="4"/>
      <c r="T194" s="4"/>
      <c r="U194" s="4"/>
      <c r="V194" s="4"/>
      <c r="W194" s="4"/>
    </row>
    <row r="195" spans="1:23" x14ac:dyDescent="0.25">
      <c r="H195" s="4">
        <v>2439.38</v>
      </c>
      <c r="O195" s="70">
        <v>40</v>
      </c>
      <c r="Q195">
        <v>5753.6</v>
      </c>
      <c r="R195" s="1" t="s">
        <v>98</v>
      </c>
      <c r="S195" s="1"/>
    </row>
    <row r="196" spans="1:23" x14ac:dyDescent="0.25">
      <c r="B196" s="2"/>
      <c r="H196" s="4"/>
      <c r="M196" t="s">
        <v>69</v>
      </c>
    </row>
    <row r="197" spans="1:23" x14ac:dyDescent="0.25">
      <c r="A197" s="3">
        <v>45662</v>
      </c>
      <c r="B197" t="s">
        <v>114</v>
      </c>
      <c r="E197" s="70">
        <v>418</v>
      </c>
    </row>
    <row r="198" spans="1:23" x14ac:dyDescent="0.25">
      <c r="A198" s="3">
        <v>45662</v>
      </c>
      <c r="B198" t="s">
        <v>249</v>
      </c>
      <c r="E198" s="70">
        <v>60.5</v>
      </c>
    </row>
    <row r="199" spans="1:23" x14ac:dyDescent="0.25">
      <c r="A199" s="3">
        <v>45296</v>
      </c>
      <c r="B199" t="s">
        <v>245</v>
      </c>
      <c r="E199" s="70">
        <v>5000</v>
      </c>
    </row>
    <row r="200" spans="1:23" x14ac:dyDescent="0.25">
      <c r="A200" s="3">
        <v>45662</v>
      </c>
      <c r="B200" t="s">
        <v>254</v>
      </c>
      <c r="E200" s="70">
        <v>20.420000000000002</v>
      </c>
    </row>
    <row r="201" spans="1:23" x14ac:dyDescent="0.25">
      <c r="A201" s="3">
        <v>45296</v>
      </c>
      <c r="B201" s="2" t="s">
        <v>259</v>
      </c>
      <c r="E201" s="70"/>
    </row>
    <row r="202" spans="1:23" x14ac:dyDescent="0.25">
      <c r="A202" s="69">
        <v>46023</v>
      </c>
      <c r="B202" t="s">
        <v>115</v>
      </c>
      <c r="E202" s="70">
        <v>224.72</v>
      </c>
    </row>
    <row r="203" spans="1:23" x14ac:dyDescent="0.25">
      <c r="B203" s="2"/>
    </row>
    <row r="204" spans="1:23" x14ac:dyDescent="0.25">
      <c r="A204" t="s">
        <v>252</v>
      </c>
      <c r="E204" s="70">
        <v>11656.76</v>
      </c>
    </row>
    <row r="205" spans="1:23" x14ac:dyDescent="0.25">
      <c r="A205" t="s">
        <v>251</v>
      </c>
      <c r="E205">
        <v>224.72</v>
      </c>
    </row>
    <row r="206" spans="1:23" x14ac:dyDescent="0.25">
      <c r="A206" t="s">
        <v>253</v>
      </c>
      <c r="E206" s="70">
        <v>11881.48</v>
      </c>
    </row>
  </sheetData>
  <dataConsolidate/>
  <phoneticPr fontId="14" type="noConversion"/>
  <pageMargins left="0.31496062992125984" right="0.31496062992125984" top="0.74803149606299213" bottom="0.74803149606299213" header="0.31496062992125984" footer="0.31496062992125984"/>
  <pageSetup paperSize="9" scale="47" fitToWidth="2" fitToHeight="3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3</vt:i4>
      </vt:variant>
    </vt:vector>
  </HeadingPairs>
  <TitlesOfParts>
    <vt:vector size="10" baseType="lpstr">
      <vt:lpstr>Balans</vt:lpstr>
      <vt:lpstr>RR</vt:lpstr>
      <vt:lpstr>Brugstaat</vt:lpstr>
      <vt:lpstr>Verloop dassen</vt:lpstr>
      <vt:lpstr>VJP's</vt:lpstr>
      <vt:lpstr>Kol bal</vt:lpstr>
      <vt:lpstr>Rabo rek</vt:lpstr>
      <vt:lpstr>Balans!Afdrukbereik</vt:lpstr>
      <vt:lpstr>'Rabo rek'!Afdrukbereik</vt:lpstr>
      <vt:lpstr>RR!Afdrukbereik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</dc:creator>
  <cp:lastModifiedBy>Michel Loof</cp:lastModifiedBy>
  <cp:lastPrinted>2026-02-15T12:12:55Z</cp:lastPrinted>
  <dcterms:created xsi:type="dcterms:W3CDTF">2019-11-22T22:23:54Z</dcterms:created>
  <dcterms:modified xsi:type="dcterms:W3CDTF">2026-02-17T13:26:30Z</dcterms:modified>
</cp:coreProperties>
</file>